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ngik-my.sharepoint.com/personal/edc9566_mail_hongik_ac_kr/Documents/바탕 화면/모의고사&amp;수능 관련/2023/고3/국수/첨부파일 제작용/"/>
    </mc:Choice>
  </mc:AlternateContent>
  <xr:revisionPtr revIDLastSave="32" documentId="8_{DCEB40ED-530B-4752-A4BD-787AEF57A762}" xr6:coauthVersionLast="47" xr6:coauthVersionMax="47" xr10:uidLastSave="{6E144E05-0FB9-4484-B3D3-19B46B0967CF}"/>
  <workbookProtection workbookAlgorithmName="SHA-512" workbookHashValue="xkjt+IO8Y2tp/eSl/JOPKwszpoC9kaeAvXUYxRV+xfHmci3JNsizNA+xBt8guC5NAiR9uuK8QGyI52MkIwOcGQ==" workbookSaltValue="4jXKd+lIAcuJVSgoeDodBA==" workbookSpinCount="100000" lockStructure="1"/>
  <bookViews>
    <workbookView xWindow="-110" yWindow="-110" windowWidth="19420" windowHeight="11620" tabRatio="930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7" i="87" l="1"/>
  <c r="C87" i="87"/>
  <c r="E87" i="87"/>
  <c r="F87" i="87"/>
  <c r="G87" i="87"/>
  <c r="D87" i="87" s="1"/>
  <c r="H87" i="87"/>
  <c r="B88" i="87"/>
  <c r="C88" i="87" s="1"/>
  <c r="E88" i="87"/>
  <c r="F88" i="87" s="1"/>
  <c r="B89" i="87"/>
  <c r="C89" i="87"/>
  <c r="E89" i="87"/>
  <c r="F89" i="87" s="1"/>
  <c r="G88" i="87" l="1"/>
  <c r="E86" i="86"/>
  <c r="B98" i="86"/>
  <c r="C98" i="86" s="1"/>
  <c r="E98" i="86"/>
  <c r="B99" i="86"/>
  <c r="C99" i="86" s="1"/>
  <c r="E99" i="86"/>
  <c r="B100" i="86"/>
  <c r="C100" i="86" s="1"/>
  <c r="E100" i="86"/>
  <c r="B101" i="86"/>
  <c r="C101" i="86" s="1"/>
  <c r="E101" i="86"/>
  <c r="B102" i="86"/>
  <c r="C102" i="86"/>
  <c r="E102" i="86"/>
  <c r="B103" i="86"/>
  <c r="C103" i="86" s="1"/>
  <c r="E103" i="86"/>
  <c r="B104" i="86"/>
  <c r="C104" i="86" s="1"/>
  <c r="E104" i="86"/>
  <c r="B105" i="86"/>
  <c r="C105" i="86" s="1"/>
  <c r="E105" i="86"/>
  <c r="B106" i="86"/>
  <c r="C106" i="86" s="1"/>
  <c r="E106" i="86"/>
  <c r="B107" i="86"/>
  <c r="C107" i="86" s="1"/>
  <c r="E107" i="86"/>
  <c r="B108" i="86"/>
  <c r="C108" i="86" s="1"/>
  <c r="E108" i="86"/>
  <c r="B109" i="86"/>
  <c r="C109" i="86"/>
  <c r="E109" i="86"/>
  <c r="B110" i="86"/>
  <c r="C110" i="86" s="1"/>
  <c r="E110" i="86"/>
  <c r="B111" i="86"/>
  <c r="C111" i="86" s="1"/>
  <c r="E111" i="86"/>
  <c r="B112" i="86"/>
  <c r="C112" i="86" s="1"/>
  <c r="E112" i="86"/>
  <c r="B113" i="86"/>
  <c r="C113" i="86" s="1"/>
  <c r="E113" i="86"/>
  <c r="B114" i="86"/>
  <c r="C114" i="86" s="1"/>
  <c r="E114" i="86"/>
  <c r="B115" i="86"/>
  <c r="C115" i="86" s="1"/>
  <c r="E115" i="86"/>
  <c r="B116" i="86"/>
  <c r="C116" i="86"/>
  <c r="E116" i="86"/>
  <c r="B117" i="86"/>
  <c r="C117" i="86" s="1"/>
  <c r="E117" i="86"/>
  <c r="C15" i="122"/>
  <c r="H88" i="87" l="1"/>
  <c r="D88" i="87"/>
  <c r="G89" i="87"/>
  <c r="H89" i="87" s="1"/>
  <c r="D89" i="87" l="1"/>
  <c r="B118" i="86" l="1"/>
  <c r="C118" i="86" s="1"/>
  <c r="B119" i="86"/>
  <c r="C119" i="86" s="1"/>
  <c r="B120" i="86"/>
  <c r="C120" i="86" s="1"/>
  <c r="B121" i="86"/>
  <c r="C121" i="86" s="1"/>
  <c r="B122" i="86"/>
  <c r="C122" i="86" s="1"/>
  <c r="B123" i="86"/>
  <c r="C123" i="86" s="1"/>
  <c r="B124" i="86"/>
  <c r="C124" i="86" s="1"/>
  <c r="B125" i="86"/>
  <c r="C125" i="86" s="1"/>
  <c r="B126" i="86"/>
  <c r="C126" i="86" s="1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 s="1"/>
  <c r="B135" i="86"/>
  <c r="C135" i="86" s="1"/>
  <c r="B136" i="86"/>
  <c r="C136" i="86" s="1"/>
  <c r="B137" i="86"/>
  <c r="C137" i="86" s="1"/>
  <c r="B138" i="86"/>
  <c r="C138" i="86" s="1"/>
  <c r="B139" i="86"/>
  <c r="C139" i="86" s="1"/>
  <c r="B140" i="86"/>
  <c r="C140" i="86" s="1"/>
  <c r="C16" i="122"/>
  <c r="C14" i="122"/>
  <c r="C12" i="122" l="1"/>
  <c r="C13" i="122"/>
  <c r="R88" i="122" l="1"/>
  <c r="B96" i="87"/>
  <c r="C96" i="87" s="1"/>
  <c r="E96" i="87"/>
  <c r="B97" i="87"/>
  <c r="C97" i="87" s="1"/>
  <c r="E97" i="87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 s="1"/>
  <c r="E102" i="87"/>
  <c r="B103" i="87"/>
  <c r="C103" i="87" s="1"/>
  <c r="E103" i="87"/>
  <c r="B90" i="87"/>
  <c r="C90" i="87" s="1"/>
  <c r="E90" i="87"/>
  <c r="B91" i="87"/>
  <c r="C91" i="87" s="1"/>
  <c r="E91" i="87"/>
  <c r="B92" i="87"/>
  <c r="C92" i="87" s="1"/>
  <c r="E92" i="87"/>
  <c r="B93" i="87"/>
  <c r="C93" i="87" s="1"/>
  <c r="E93" i="87"/>
  <c r="B94" i="87"/>
  <c r="C94" i="87" s="1"/>
  <c r="E94" i="87"/>
  <c r="B95" i="87"/>
  <c r="C95" i="87" s="1"/>
  <c r="E95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F92" i="87" l="1"/>
  <c r="F98" i="87"/>
  <c r="F95" i="87"/>
  <c r="F91" i="87"/>
  <c r="F97" i="87"/>
  <c r="F100" i="87"/>
  <c r="F101" i="87"/>
  <c r="F102" i="87"/>
  <c r="F103" i="87"/>
  <c r="F94" i="87"/>
  <c r="F90" i="87"/>
  <c r="F96" i="87"/>
  <c r="F93" i="87"/>
  <c r="F99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D126" i="86" l="1"/>
  <c r="D134" i="86"/>
  <c r="D119" i="86"/>
  <c r="D127" i="86"/>
  <c r="D135" i="86"/>
  <c r="D120" i="86"/>
  <c r="D128" i="86"/>
  <c r="D136" i="86"/>
  <c r="D121" i="86"/>
  <c r="D129" i="86"/>
  <c r="D137" i="86"/>
  <c r="D124" i="86"/>
  <c r="D133" i="86"/>
  <c r="D122" i="86"/>
  <c r="D130" i="86"/>
  <c r="D138" i="86"/>
  <c r="D140" i="86"/>
  <c r="D123" i="86"/>
  <c r="D131" i="86"/>
  <c r="D139" i="86"/>
  <c r="D132" i="86"/>
  <c r="D125" i="86"/>
  <c r="F100" i="86"/>
  <c r="F110" i="86"/>
  <c r="F104" i="86"/>
  <c r="F111" i="86"/>
  <c r="F103" i="86"/>
  <c r="F108" i="86"/>
  <c r="F115" i="86"/>
  <c r="F113" i="86"/>
  <c r="F102" i="86"/>
  <c r="F101" i="86"/>
  <c r="F109" i="86"/>
  <c r="F106" i="86"/>
  <c r="F112" i="86"/>
  <c r="F117" i="86"/>
  <c r="F105" i="86"/>
  <c r="F114" i="86"/>
  <c r="F116" i="86"/>
  <c r="F98" i="86"/>
  <c r="F107" i="86"/>
  <c r="F99" i="86"/>
  <c r="H15" i="122"/>
  <c r="H14" i="122"/>
  <c r="N36" i="122"/>
  <c r="M40" i="122"/>
  <c r="H16" i="122" s="1"/>
  <c r="M37" i="122"/>
  <c r="M36" i="122"/>
  <c r="H12" i="122" l="1"/>
  <c r="H13" i="122"/>
  <c r="E93" i="86" l="1"/>
  <c r="F93" i="86" s="1"/>
  <c r="E94" i="86"/>
  <c r="F94" i="86" s="1"/>
  <c r="E95" i="86"/>
  <c r="F95" i="86" s="1"/>
  <c r="E96" i="86"/>
  <c r="F96" i="86" s="1"/>
  <c r="E97" i="86"/>
  <c r="F97" i="86" s="1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E7" i="87" l="1"/>
  <c r="F7" i="87" s="1"/>
  <c r="E8" i="87"/>
  <c r="F8" i="87" s="1"/>
  <c r="E9" i="87"/>
  <c r="F9" i="87" s="1"/>
  <c r="E10" i="87"/>
  <c r="F10" i="87" s="1"/>
  <c r="E11" i="87"/>
  <c r="F11" i="87" s="1"/>
  <c r="E12" i="87"/>
  <c r="F12" i="87" s="1"/>
  <c r="E13" i="87"/>
  <c r="F13" i="87" s="1"/>
  <c r="E14" i="87"/>
  <c r="F14" i="87" s="1"/>
  <c r="E15" i="87"/>
  <c r="F15" i="87" s="1"/>
  <c r="E16" i="87"/>
  <c r="F16" i="87" s="1"/>
  <c r="E17" i="87"/>
  <c r="F17" i="87" s="1"/>
  <c r="E18" i="87"/>
  <c r="F18" i="87" s="1"/>
  <c r="E19" i="87"/>
  <c r="F19" i="87" s="1"/>
  <c r="E20" i="87"/>
  <c r="F20" i="87" s="1"/>
  <c r="E21" i="87"/>
  <c r="F21" i="87" s="1"/>
  <c r="E22" i="87"/>
  <c r="F22" i="87" s="1"/>
  <c r="E23" i="87"/>
  <c r="F23" i="87" s="1"/>
  <c r="E24" i="87"/>
  <c r="F24" i="87" s="1"/>
  <c r="E25" i="87"/>
  <c r="F25" i="87" s="1"/>
  <c r="E26" i="87"/>
  <c r="F26" i="87" s="1"/>
  <c r="E27" i="87"/>
  <c r="F27" i="87" s="1"/>
  <c r="E28" i="87"/>
  <c r="F28" i="87" s="1"/>
  <c r="E29" i="87"/>
  <c r="F29" i="87" s="1"/>
  <c r="E30" i="87"/>
  <c r="F30" i="87" s="1"/>
  <c r="E31" i="87"/>
  <c r="F31" i="87" s="1"/>
  <c r="E32" i="87"/>
  <c r="F32" i="87" s="1"/>
  <c r="E33" i="87"/>
  <c r="F33" i="87" s="1"/>
  <c r="E34" i="87"/>
  <c r="F34" i="87" s="1"/>
  <c r="E35" i="87"/>
  <c r="F35" i="87" s="1"/>
  <c r="E36" i="87"/>
  <c r="F36" i="87" s="1"/>
  <c r="E37" i="87"/>
  <c r="F37" i="87" s="1"/>
  <c r="E38" i="87"/>
  <c r="F38" i="87" s="1"/>
  <c r="E39" i="87"/>
  <c r="F39" i="87" s="1"/>
  <c r="E40" i="87"/>
  <c r="F40" i="87" s="1"/>
  <c r="E41" i="87"/>
  <c r="F41" i="87" s="1"/>
  <c r="E42" i="87"/>
  <c r="F42" i="87" s="1"/>
  <c r="E43" i="87"/>
  <c r="F43" i="87" s="1"/>
  <c r="E44" i="87"/>
  <c r="F44" i="87" s="1"/>
  <c r="E45" i="87"/>
  <c r="F45" i="87" s="1"/>
  <c r="E46" i="87"/>
  <c r="F46" i="87" s="1"/>
  <c r="E47" i="87"/>
  <c r="F47" i="87" s="1"/>
  <c r="E48" i="87"/>
  <c r="F48" i="87" s="1"/>
  <c r="E49" i="87"/>
  <c r="F49" i="87" s="1"/>
  <c r="E50" i="87"/>
  <c r="F50" i="87" s="1"/>
  <c r="E51" i="87"/>
  <c r="F51" i="87" s="1"/>
  <c r="E52" i="87"/>
  <c r="F52" i="87" s="1"/>
  <c r="E53" i="87"/>
  <c r="F53" i="87" s="1"/>
  <c r="E54" i="87"/>
  <c r="F54" i="87" s="1"/>
  <c r="E55" i="87"/>
  <c r="F55" i="87" s="1"/>
  <c r="E56" i="87"/>
  <c r="F56" i="87" s="1"/>
  <c r="E57" i="87"/>
  <c r="F57" i="87" s="1"/>
  <c r="E58" i="87"/>
  <c r="F58" i="87" s="1"/>
  <c r="E59" i="87"/>
  <c r="F59" i="87" s="1"/>
  <c r="E60" i="87"/>
  <c r="F60" i="87" s="1"/>
  <c r="E61" i="87"/>
  <c r="F61" i="87" s="1"/>
  <c r="E62" i="87"/>
  <c r="F62" i="87" s="1"/>
  <c r="E63" i="87"/>
  <c r="F63" i="87" s="1"/>
  <c r="E64" i="87"/>
  <c r="F64" i="87" s="1"/>
  <c r="E65" i="87"/>
  <c r="F65" i="87" s="1"/>
  <c r="E66" i="87"/>
  <c r="F66" i="87" s="1"/>
  <c r="E67" i="87"/>
  <c r="F67" i="87" s="1"/>
  <c r="E68" i="87"/>
  <c r="F68" i="87" s="1"/>
  <c r="E69" i="87"/>
  <c r="F69" i="87" s="1"/>
  <c r="E70" i="87"/>
  <c r="F70" i="87" s="1"/>
  <c r="E71" i="87"/>
  <c r="F71" i="87" s="1"/>
  <c r="E72" i="87"/>
  <c r="F72" i="87" s="1"/>
  <c r="E73" i="87"/>
  <c r="F73" i="87" s="1"/>
  <c r="E74" i="87"/>
  <c r="F74" i="87" s="1"/>
  <c r="E75" i="87"/>
  <c r="F75" i="87" s="1"/>
  <c r="E76" i="87"/>
  <c r="F76" i="87" s="1"/>
  <c r="E77" i="87"/>
  <c r="F77" i="87" s="1"/>
  <c r="E78" i="87"/>
  <c r="F78" i="87" s="1"/>
  <c r="E79" i="87"/>
  <c r="F79" i="87" s="1"/>
  <c r="E80" i="87"/>
  <c r="F80" i="87" s="1"/>
  <c r="E81" i="87"/>
  <c r="F81" i="87" s="1"/>
  <c r="E82" i="87"/>
  <c r="F82" i="87" s="1"/>
  <c r="E83" i="87"/>
  <c r="F83" i="87" s="1"/>
  <c r="E84" i="87"/>
  <c r="F84" i="87" s="1"/>
  <c r="E85" i="87"/>
  <c r="F85" i="87" s="1"/>
  <c r="E86" i="87"/>
  <c r="F86" i="87" s="1"/>
  <c r="E104" i="87"/>
  <c r="F104" i="87" s="1"/>
  <c r="E105" i="87"/>
  <c r="F105" i="87" s="1"/>
  <c r="E6" i="87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85" i="87"/>
  <c r="C85" i="87" s="1"/>
  <c r="B86" i="87"/>
  <c r="C86" i="87" s="1"/>
  <c r="B104" i="87"/>
  <c r="C104" i="87" s="1"/>
  <c r="B6" i="87"/>
  <c r="E25" i="86"/>
  <c r="F25" i="86" s="1"/>
  <c r="E7" i="86"/>
  <c r="F7" i="86" s="1"/>
  <c r="E8" i="86"/>
  <c r="F8" i="86" s="1"/>
  <c r="E9" i="86"/>
  <c r="F9" i="86" s="1"/>
  <c r="E10" i="86"/>
  <c r="F10" i="86" s="1"/>
  <c r="E11" i="86"/>
  <c r="F11" i="86" s="1"/>
  <c r="E12" i="86"/>
  <c r="F12" i="86" s="1"/>
  <c r="E13" i="86"/>
  <c r="F13" i="86" s="1"/>
  <c r="E14" i="86"/>
  <c r="F14" i="86" s="1"/>
  <c r="E15" i="86"/>
  <c r="F15" i="86" s="1"/>
  <c r="E16" i="86"/>
  <c r="F16" i="86" s="1"/>
  <c r="E17" i="86"/>
  <c r="F17" i="86" s="1"/>
  <c r="E18" i="86"/>
  <c r="F18" i="86" s="1"/>
  <c r="E19" i="86"/>
  <c r="F19" i="86" s="1"/>
  <c r="E20" i="86"/>
  <c r="F20" i="86" s="1"/>
  <c r="E21" i="86"/>
  <c r="F21" i="86" s="1"/>
  <c r="E22" i="86"/>
  <c r="F22" i="86" s="1"/>
  <c r="E23" i="86"/>
  <c r="F23" i="86" s="1"/>
  <c r="E24" i="86"/>
  <c r="F24" i="86" s="1"/>
  <c r="E26" i="86"/>
  <c r="F26" i="86" s="1"/>
  <c r="E27" i="86"/>
  <c r="F27" i="86" s="1"/>
  <c r="E28" i="86"/>
  <c r="F28" i="86" s="1"/>
  <c r="E29" i="86"/>
  <c r="F29" i="86" s="1"/>
  <c r="E30" i="86"/>
  <c r="F30" i="86" s="1"/>
  <c r="E31" i="86"/>
  <c r="F31" i="86" s="1"/>
  <c r="E32" i="86"/>
  <c r="F32" i="86" s="1"/>
  <c r="E33" i="86"/>
  <c r="F33" i="86" s="1"/>
  <c r="E34" i="86"/>
  <c r="F34" i="86" s="1"/>
  <c r="E35" i="86"/>
  <c r="F35" i="86" s="1"/>
  <c r="E36" i="86"/>
  <c r="F36" i="86" s="1"/>
  <c r="E37" i="86"/>
  <c r="F37" i="86" s="1"/>
  <c r="E38" i="86"/>
  <c r="F38" i="86" s="1"/>
  <c r="E39" i="86"/>
  <c r="F39" i="86" s="1"/>
  <c r="E40" i="86"/>
  <c r="F40" i="86" s="1"/>
  <c r="E41" i="86"/>
  <c r="F41" i="86" s="1"/>
  <c r="E42" i="86"/>
  <c r="F42" i="86" s="1"/>
  <c r="E43" i="86"/>
  <c r="F43" i="86" s="1"/>
  <c r="E44" i="86"/>
  <c r="F44" i="86" s="1"/>
  <c r="E45" i="86"/>
  <c r="F45" i="86" s="1"/>
  <c r="E46" i="86"/>
  <c r="F46" i="86" s="1"/>
  <c r="E47" i="86"/>
  <c r="F47" i="86" s="1"/>
  <c r="E48" i="86"/>
  <c r="F48" i="86" s="1"/>
  <c r="E49" i="86"/>
  <c r="F49" i="86" s="1"/>
  <c r="E50" i="86"/>
  <c r="F50" i="86" s="1"/>
  <c r="E51" i="86"/>
  <c r="F51" i="86" s="1"/>
  <c r="E52" i="86"/>
  <c r="F52" i="86" s="1"/>
  <c r="E53" i="86"/>
  <c r="F53" i="86" s="1"/>
  <c r="E54" i="86"/>
  <c r="F54" i="86" s="1"/>
  <c r="E55" i="86"/>
  <c r="F55" i="86" s="1"/>
  <c r="E56" i="86"/>
  <c r="F56" i="86" s="1"/>
  <c r="E57" i="86"/>
  <c r="F57" i="86" s="1"/>
  <c r="E58" i="86"/>
  <c r="F58" i="86" s="1"/>
  <c r="E59" i="86"/>
  <c r="F59" i="86" s="1"/>
  <c r="E60" i="86"/>
  <c r="F60" i="86" s="1"/>
  <c r="E61" i="86"/>
  <c r="F61" i="86" s="1"/>
  <c r="E62" i="86"/>
  <c r="F62" i="86" s="1"/>
  <c r="E63" i="86"/>
  <c r="F63" i="86" s="1"/>
  <c r="E64" i="86"/>
  <c r="F64" i="86" s="1"/>
  <c r="E65" i="86"/>
  <c r="F65" i="86" s="1"/>
  <c r="E66" i="86"/>
  <c r="F66" i="86" s="1"/>
  <c r="E67" i="86"/>
  <c r="F67" i="86" s="1"/>
  <c r="E68" i="86"/>
  <c r="F68" i="86" s="1"/>
  <c r="E69" i="86"/>
  <c r="F69" i="86" s="1"/>
  <c r="E70" i="86"/>
  <c r="F70" i="86" s="1"/>
  <c r="E71" i="86"/>
  <c r="F71" i="86" s="1"/>
  <c r="E72" i="86"/>
  <c r="F72" i="86" s="1"/>
  <c r="E73" i="86"/>
  <c r="F73" i="86" s="1"/>
  <c r="E74" i="86"/>
  <c r="F74" i="86" s="1"/>
  <c r="E75" i="86"/>
  <c r="F75" i="86" s="1"/>
  <c r="E76" i="86"/>
  <c r="F76" i="86" s="1"/>
  <c r="E77" i="86"/>
  <c r="F77" i="86" s="1"/>
  <c r="E78" i="86"/>
  <c r="F78" i="86" s="1"/>
  <c r="E79" i="86"/>
  <c r="F79" i="86" s="1"/>
  <c r="E80" i="86"/>
  <c r="F80" i="86" s="1"/>
  <c r="E81" i="86"/>
  <c r="F81" i="86" s="1"/>
  <c r="E82" i="86"/>
  <c r="F82" i="86" s="1"/>
  <c r="E83" i="86"/>
  <c r="F83" i="86" s="1"/>
  <c r="E84" i="86"/>
  <c r="F84" i="86" s="1"/>
  <c r="E85" i="86"/>
  <c r="F85" i="86" s="1"/>
  <c r="F86" i="86"/>
  <c r="E87" i="86"/>
  <c r="F87" i="86" s="1"/>
  <c r="E88" i="86"/>
  <c r="F88" i="86" s="1"/>
  <c r="E89" i="86"/>
  <c r="F89" i="86" s="1"/>
  <c r="E90" i="86"/>
  <c r="F90" i="86" s="1"/>
  <c r="E91" i="86"/>
  <c r="F91" i="86" s="1"/>
  <c r="E92" i="86"/>
  <c r="F92" i="86" s="1"/>
  <c r="E6" i="86"/>
  <c r="F6" i="86" s="1"/>
  <c r="B33" i="86"/>
  <c r="C33" i="86" s="1"/>
  <c r="B34" i="86"/>
  <c r="C34" i="86" s="1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G6" i="87" l="1"/>
  <c r="F6" i="87"/>
  <c r="E14" i="122"/>
  <c r="C6" i="87"/>
  <c r="E16" i="122" s="1"/>
  <c r="C6" i="86"/>
  <c r="E12" i="122"/>
  <c r="E13" i="122"/>
  <c r="G93" i="86"/>
  <c r="G95" i="86"/>
  <c r="G94" i="86"/>
  <c r="G96" i="86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G24" i="86"/>
  <c r="G23" i="86"/>
  <c r="D24" i="86" s="1"/>
  <c r="G22" i="86"/>
  <c r="G21" i="86"/>
  <c r="G20" i="86"/>
  <c r="G19" i="86"/>
  <c r="G18" i="86"/>
  <c r="D19" i="86" s="1"/>
  <c r="G17" i="86"/>
  <c r="G16" i="86"/>
  <c r="G25" i="86"/>
  <c r="D26" i="86" s="1"/>
  <c r="G27" i="86"/>
  <c r="G29" i="86"/>
  <c r="G31" i="86"/>
  <c r="G33" i="86"/>
  <c r="G35" i="86"/>
  <c r="G37" i="86"/>
  <c r="G39" i="86"/>
  <c r="G41" i="86"/>
  <c r="D42" i="86" s="1"/>
  <c r="G43" i="86"/>
  <c r="G45" i="86"/>
  <c r="G47" i="86"/>
  <c r="G49" i="86"/>
  <c r="G51" i="86"/>
  <c r="G53" i="86"/>
  <c r="G55" i="86"/>
  <c r="G57" i="86"/>
  <c r="D58" i="86" s="1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D18" i="86" l="1"/>
  <c r="D6" i="86"/>
  <c r="D7" i="86"/>
  <c r="H6" i="87"/>
  <c r="D6" i="87"/>
  <c r="D72" i="86"/>
  <c r="D56" i="86"/>
  <c r="D40" i="86"/>
  <c r="D8" i="86"/>
  <c r="D63" i="86"/>
  <c r="D31" i="86"/>
  <c r="D47" i="86"/>
  <c r="H89" i="86"/>
  <c r="D90" i="86"/>
  <c r="H66" i="86"/>
  <c r="D67" i="86"/>
  <c r="H87" i="86"/>
  <c r="D88" i="86"/>
  <c r="H16" i="86"/>
  <c r="D17" i="86"/>
  <c r="H24" i="86"/>
  <c r="D25" i="86"/>
  <c r="H80" i="86"/>
  <c r="D81" i="86"/>
  <c r="H64" i="86"/>
  <c r="D65" i="86"/>
  <c r="H48" i="86"/>
  <c r="D49" i="86"/>
  <c r="H32" i="86"/>
  <c r="D33" i="86"/>
  <c r="H13" i="86"/>
  <c r="D14" i="86"/>
  <c r="H73" i="86"/>
  <c r="D74" i="86"/>
  <c r="H50" i="86"/>
  <c r="D51" i="86"/>
  <c r="H85" i="86"/>
  <c r="D86" i="86"/>
  <c r="H37" i="86"/>
  <c r="D38" i="86"/>
  <c r="H67" i="86"/>
  <c r="D68" i="86"/>
  <c r="H35" i="86"/>
  <c r="D36" i="86"/>
  <c r="H76" i="86"/>
  <c r="D77" i="86"/>
  <c r="H28" i="86"/>
  <c r="D29" i="86"/>
  <c r="H9" i="86"/>
  <c r="D10" i="86"/>
  <c r="H81" i="86"/>
  <c r="D82" i="86"/>
  <c r="H65" i="86"/>
  <c r="D66" i="86"/>
  <c r="H49" i="86"/>
  <c r="D50" i="86"/>
  <c r="H33" i="86"/>
  <c r="D34" i="86"/>
  <c r="H19" i="86"/>
  <c r="D20" i="86"/>
  <c r="H90" i="86"/>
  <c r="D91" i="86"/>
  <c r="H74" i="86"/>
  <c r="D75" i="86"/>
  <c r="H58" i="86"/>
  <c r="D59" i="86"/>
  <c r="H42" i="86"/>
  <c r="D43" i="86"/>
  <c r="H26" i="86"/>
  <c r="D27" i="86"/>
  <c r="H96" i="86"/>
  <c r="H82" i="86"/>
  <c r="D83" i="86"/>
  <c r="H34" i="86"/>
  <c r="D35" i="86"/>
  <c r="H12" i="86"/>
  <c r="D13" i="86"/>
  <c r="H11" i="86"/>
  <c r="D12" i="86"/>
  <c r="H53" i="86"/>
  <c r="D54" i="86"/>
  <c r="H83" i="86"/>
  <c r="D84" i="86"/>
  <c r="H51" i="86"/>
  <c r="D52" i="86"/>
  <c r="H92" i="86"/>
  <c r="D93" i="86"/>
  <c r="H44" i="86"/>
  <c r="D45" i="86"/>
  <c r="H8" i="86"/>
  <c r="D9" i="86"/>
  <c r="H79" i="86"/>
  <c r="D80" i="86"/>
  <c r="H63" i="86"/>
  <c r="D64" i="86"/>
  <c r="H47" i="86"/>
  <c r="D48" i="86"/>
  <c r="H31" i="86"/>
  <c r="D32" i="86"/>
  <c r="H20" i="86"/>
  <c r="D21" i="86"/>
  <c r="H88" i="86"/>
  <c r="D89" i="86"/>
  <c r="H72" i="86"/>
  <c r="D73" i="86"/>
  <c r="H56" i="86"/>
  <c r="D57" i="86"/>
  <c r="H40" i="86"/>
  <c r="D41" i="86"/>
  <c r="H94" i="86"/>
  <c r="D95" i="86"/>
  <c r="H69" i="86"/>
  <c r="D70" i="86"/>
  <c r="H78" i="86"/>
  <c r="D79" i="86"/>
  <c r="H10" i="86"/>
  <c r="D11" i="86"/>
  <c r="H60" i="86"/>
  <c r="D61" i="86"/>
  <c r="H15" i="86"/>
  <c r="D16" i="86"/>
  <c r="H6" i="86"/>
  <c r="H77" i="86"/>
  <c r="D78" i="86"/>
  <c r="H61" i="86"/>
  <c r="D62" i="86"/>
  <c r="H45" i="86"/>
  <c r="D46" i="86"/>
  <c r="H29" i="86"/>
  <c r="D30" i="86"/>
  <c r="H21" i="86"/>
  <c r="D22" i="86"/>
  <c r="H86" i="86"/>
  <c r="D87" i="86"/>
  <c r="H70" i="86"/>
  <c r="D71" i="86"/>
  <c r="H54" i="86"/>
  <c r="D55" i="86"/>
  <c r="H38" i="86"/>
  <c r="D39" i="86"/>
  <c r="H95" i="86"/>
  <c r="D96" i="86"/>
  <c r="H14" i="86"/>
  <c r="D15" i="86"/>
  <c r="H91" i="86"/>
  <c r="D92" i="86"/>
  <c r="H75" i="86"/>
  <c r="D76" i="86"/>
  <c r="H59" i="86"/>
  <c r="D60" i="86"/>
  <c r="H43" i="86"/>
  <c r="D44" i="86"/>
  <c r="H27" i="86"/>
  <c r="D28" i="86"/>
  <c r="D23" i="86"/>
  <c r="H84" i="86"/>
  <c r="D85" i="86"/>
  <c r="D69" i="86"/>
  <c r="D53" i="86"/>
  <c r="D37" i="86"/>
  <c r="H93" i="86"/>
  <c r="D94" i="86"/>
  <c r="G7" i="87"/>
  <c r="D7" i="87" s="1"/>
  <c r="E15" i="122"/>
  <c r="H22" i="86"/>
  <c r="H68" i="86"/>
  <c r="H52" i="86"/>
  <c r="H36" i="86"/>
  <c r="H57" i="86"/>
  <c r="H41" i="86"/>
  <c r="H25" i="86"/>
  <c r="H23" i="86"/>
  <c r="H71" i="86"/>
  <c r="H39" i="86"/>
  <c r="H17" i="86"/>
  <c r="H7" i="86"/>
  <c r="H62" i="86"/>
  <c r="H30" i="86"/>
  <c r="H18" i="86"/>
  <c r="H55" i="86"/>
  <c r="H46" i="86"/>
  <c r="D12" i="122" l="1"/>
  <c r="D13" i="122"/>
  <c r="H7" i="87"/>
  <c r="G8" i="87"/>
  <c r="G9" i="87" l="1"/>
  <c r="D8" i="87"/>
  <c r="H8" i="87"/>
  <c r="G10" i="87"/>
  <c r="H10" i="87" l="1"/>
  <c r="H9" i="87"/>
  <c r="D10" i="87"/>
  <c r="D9" i="87"/>
  <c r="G11" i="87"/>
  <c r="H11" i="87" l="1"/>
  <c r="D11" i="87"/>
  <c r="G12" i="87"/>
  <c r="H12" i="87" l="1"/>
  <c r="D13" i="87"/>
  <c r="D12" i="87"/>
  <c r="G13" i="87"/>
  <c r="H13" i="87" l="1"/>
  <c r="D14" i="87"/>
  <c r="G14" i="87"/>
  <c r="H14" i="87" l="1"/>
  <c r="G15" i="87"/>
  <c r="H15" i="87" l="1"/>
  <c r="D15" i="87"/>
  <c r="G16" i="87"/>
  <c r="H16" i="87" l="1"/>
  <c r="D16" i="87"/>
  <c r="G17" i="87"/>
  <c r="H17" i="87" l="1"/>
  <c r="D17" i="87"/>
  <c r="G18" i="87"/>
  <c r="D18" i="87" s="1"/>
  <c r="H18" i="87" l="1"/>
  <c r="G19" i="87"/>
  <c r="H19" i="87" l="1"/>
  <c r="D19" i="87"/>
  <c r="G20" i="87"/>
  <c r="H20" i="87" l="1"/>
  <c r="D20" i="87"/>
  <c r="G21" i="87"/>
  <c r="H21" i="87" l="1"/>
  <c r="D21" i="87"/>
  <c r="G22" i="87"/>
  <c r="D22" i="87" s="1"/>
  <c r="H22" i="87" l="1"/>
  <c r="G23" i="87"/>
  <c r="H23" i="87" l="1"/>
  <c r="D23" i="87"/>
  <c r="G24" i="87"/>
  <c r="D24" i="87" s="1"/>
  <c r="H24" i="87" l="1"/>
  <c r="G25" i="87"/>
  <c r="H25" i="87" l="1"/>
  <c r="D25" i="87"/>
  <c r="G26" i="87"/>
  <c r="H26" i="87" l="1"/>
  <c r="D26" i="87"/>
  <c r="G27" i="87"/>
  <c r="D27" i="87" s="1"/>
  <c r="H27" i="87" l="1"/>
  <c r="G28" i="87"/>
  <c r="H28" i="87" l="1"/>
  <c r="D28" i="87"/>
  <c r="G29" i="87"/>
  <c r="D29" i="87" s="1"/>
  <c r="H29" i="87" l="1"/>
  <c r="G30" i="87"/>
  <c r="H30" i="87" l="1"/>
  <c r="D30" i="87"/>
  <c r="G31" i="87"/>
  <c r="D31" i="87" s="1"/>
  <c r="H31" i="87" l="1"/>
  <c r="G32" i="87"/>
  <c r="H32" i="87" l="1"/>
  <c r="D32" i="87"/>
  <c r="G33" i="87"/>
  <c r="H33" i="87" l="1"/>
  <c r="D33" i="87"/>
  <c r="G34" i="87"/>
  <c r="H34" i="87" l="1"/>
  <c r="D34" i="87"/>
  <c r="G35" i="87"/>
  <c r="H35" i="87" l="1"/>
  <c r="D35" i="87"/>
  <c r="G36" i="87"/>
  <c r="H36" i="87" l="1"/>
  <c r="D36" i="87"/>
  <c r="G37" i="87"/>
  <c r="D37" i="87" s="1"/>
  <c r="H37" i="87" l="1"/>
  <c r="G38" i="87"/>
  <c r="D38" i="87" s="1"/>
  <c r="H38" i="87" l="1"/>
  <c r="G39" i="87"/>
  <c r="D39" i="87" s="1"/>
  <c r="H39" i="87" l="1"/>
  <c r="G40" i="87"/>
  <c r="H40" i="87" l="1"/>
  <c r="D40" i="87"/>
  <c r="G41" i="87"/>
  <c r="H41" i="87" l="1"/>
  <c r="D41" i="87"/>
  <c r="G42" i="87"/>
  <c r="H42" i="87" l="1"/>
  <c r="D42" i="87"/>
  <c r="G43" i="87"/>
  <c r="H43" i="87" l="1"/>
  <c r="D43" i="87"/>
  <c r="G44" i="87"/>
  <c r="D44" i="87" l="1"/>
  <c r="H44" i="87"/>
  <c r="G45" i="87"/>
  <c r="H45" i="87" l="1"/>
  <c r="D45" i="87"/>
  <c r="G46" i="87"/>
  <c r="D46" i="87" s="1"/>
  <c r="H46" i="87" l="1"/>
  <c r="G47" i="87"/>
  <c r="H47" i="87" l="1"/>
  <c r="D47" i="87"/>
  <c r="G48" i="87"/>
  <c r="D48" i="87" s="1"/>
  <c r="H48" i="87" l="1"/>
  <c r="G49" i="87"/>
  <c r="H49" i="87" l="1"/>
  <c r="D49" i="87"/>
  <c r="G50" i="87"/>
  <c r="H50" i="87" l="1"/>
  <c r="D50" i="87"/>
  <c r="G51" i="87"/>
  <c r="H51" i="87" l="1"/>
  <c r="D51" i="87"/>
  <c r="G52" i="87"/>
  <c r="H52" i="87" l="1"/>
  <c r="D52" i="87"/>
  <c r="G53" i="87"/>
  <c r="H53" i="87" l="1"/>
  <c r="D53" i="87"/>
  <c r="G54" i="87"/>
  <c r="D54" i="87" s="1"/>
  <c r="H54" i="87" l="1"/>
  <c r="G55" i="87"/>
  <c r="H55" i="87" l="1"/>
  <c r="D55" i="87"/>
  <c r="G56" i="87"/>
  <c r="H56" i="87" l="1"/>
  <c r="D56" i="87"/>
  <c r="G57" i="87"/>
  <c r="H57" i="87" l="1"/>
  <c r="D57" i="87"/>
  <c r="G58" i="87"/>
  <c r="H58" i="87" l="1"/>
  <c r="D58" i="87"/>
  <c r="G59" i="87"/>
  <c r="H59" i="87" l="1"/>
  <c r="D59" i="87"/>
  <c r="G60" i="87"/>
  <c r="H60" i="87" l="1"/>
  <c r="D60" i="87"/>
  <c r="G61" i="87"/>
  <c r="H61" i="87" l="1"/>
  <c r="D61" i="87"/>
  <c r="G62" i="87"/>
  <c r="H62" i="87" l="1"/>
  <c r="D62" i="87"/>
  <c r="G63" i="87"/>
  <c r="H63" i="87" l="1"/>
  <c r="D63" i="87"/>
  <c r="G64" i="87"/>
  <c r="H64" i="87" l="1"/>
  <c r="D64" i="87"/>
  <c r="G65" i="87"/>
  <c r="H65" i="87" l="1"/>
  <c r="D65" i="87"/>
  <c r="G66" i="87"/>
  <c r="H66" i="87" l="1"/>
  <c r="D66" i="87"/>
  <c r="G67" i="87"/>
  <c r="H67" i="87" l="1"/>
  <c r="D67" i="87"/>
  <c r="G68" i="87"/>
  <c r="H68" i="87" l="1"/>
  <c r="D68" i="87"/>
  <c r="G69" i="87"/>
  <c r="H69" i="87" l="1"/>
  <c r="D69" i="87"/>
  <c r="G70" i="87"/>
  <c r="H70" i="87" l="1"/>
  <c r="D70" i="87"/>
  <c r="G71" i="87"/>
  <c r="H71" i="87" l="1"/>
  <c r="D71" i="87"/>
  <c r="G72" i="87"/>
  <c r="H72" i="87" l="1"/>
  <c r="D72" i="87"/>
  <c r="G73" i="87"/>
  <c r="H73" i="87" l="1"/>
  <c r="D73" i="87"/>
  <c r="G74" i="87"/>
  <c r="H74" i="87" l="1"/>
  <c r="D74" i="87"/>
  <c r="G75" i="87"/>
  <c r="H75" i="87" l="1"/>
  <c r="D75" i="87"/>
  <c r="G76" i="87"/>
  <c r="H76" i="87" l="1"/>
  <c r="D76" i="87"/>
  <c r="G77" i="87"/>
  <c r="H77" i="87" l="1"/>
  <c r="D77" i="87"/>
  <c r="G78" i="87"/>
  <c r="H78" i="87" l="1"/>
  <c r="D78" i="87"/>
  <c r="G79" i="87"/>
  <c r="H79" i="87" l="1"/>
  <c r="D79" i="87"/>
  <c r="G80" i="87"/>
  <c r="D80" i="87" l="1"/>
  <c r="H80" i="87"/>
  <c r="G81" i="87"/>
  <c r="H81" i="87" l="1"/>
  <c r="D81" i="87"/>
  <c r="G82" i="87"/>
  <c r="H82" i="87" l="1"/>
  <c r="D82" i="87"/>
  <c r="G83" i="87"/>
  <c r="H83" i="87" l="1"/>
  <c r="D83" i="87"/>
  <c r="G84" i="87"/>
  <c r="H84" i="87" l="1"/>
  <c r="D84" i="87"/>
  <c r="G85" i="87"/>
  <c r="H85" i="87" l="1"/>
  <c r="D85" i="87"/>
  <c r="G86" i="87"/>
  <c r="H86" i="87" l="1"/>
  <c r="D86" i="87"/>
  <c r="G90" i="87" l="1"/>
  <c r="H90" i="87" l="1"/>
  <c r="D90" i="87"/>
  <c r="G91" i="87"/>
  <c r="H91" i="87" l="1"/>
  <c r="D91" i="87"/>
  <c r="D14" i="122"/>
  <c r="D16" i="122"/>
  <c r="D15" i="122"/>
  <c r="G92" i="87"/>
  <c r="D92" i="87" s="1"/>
  <c r="H92" i="87" l="1"/>
  <c r="G93" i="87"/>
  <c r="H93" i="87" l="1"/>
  <c r="D93" i="87"/>
  <c r="G94" i="87"/>
  <c r="P81" i="122"/>
  <c r="R81" i="122" s="1"/>
  <c r="H94" i="87" l="1"/>
  <c r="D94" i="87"/>
  <c r="G95" i="87"/>
  <c r="H95" i="87" l="1"/>
  <c r="D95" i="87"/>
  <c r="G96" i="87"/>
  <c r="H96" i="87" l="1"/>
  <c r="D96" i="87"/>
  <c r="G97" i="87"/>
  <c r="D97" i="87" l="1"/>
  <c r="H97" i="87"/>
  <c r="G98" i="87"/>
  <c r="H98" i="87" l="1"/>
  <c r="D98" i="87"/>
  <c r="G99" i="87"/>
  <c r="H99" i="87" l="1"/>
  <c r="D99" i="87"/>
  <c r="G100" i="87"/>
  <c r="H100" i="87" l="1"/>
  <c r="D100" i="87"/>
  <c r="G101" i="87"/>
  <c r="H101" i="87" l="1"/>
  <c r="D101" i="87"/>
  <c r="G102" i="87"/>
  <c r="D102" i="87" s="1"/>
  <c r="H102" i="87" l="1"/>
  <c r="G103" i="87"/>
  <c r="D103" i="87" s="1"/>
  <c r="H103" i="87" l="1"/>
  <c r="G104" i="87"/>
  <c r="H104" i="87" l="1"/>
  <c r="D104" i="87"/>
  <c r="G105" i="87"/>
  <c r="D105" i="87" s="1"/>
  <c r="H105" i="87" l="1"/>
  <c r="G117" i="86"/>
  <c r="D118" i="86" s="1"/>
  <c r="G115" i="86"/>
  <c r="G101" i="86"/>
  <c r="G100" i="86"/>
  <c r="H100" i="86" s="1"/>
  <c r="G109" i="86"/>
  <c r="G114" i="86"/>
  <c r="G106" i="86"/>
  <c r="H106" i="86" s="1"/>
  <c r="G116" i="86"/>
  <c r="G104" i="86"/>
  <c r="G113" i="86"/>
  <c r="G108" i="86"/>
  <c r="G102" i="86"/>
  <c r="G110" i="86"/>
  <c r="G112" i="86"/>
  <c r="G105" i="86"/>
  <c r="G107" i="86"/>
  <c r="G103" i="86"/>
  <c r="H103" i="86" s="1"/>
  <c r="G99" i="86"/>
  <c r="G98" i="86"/>
  <c r="G97" i="86"/>
  <c r="G111" i="86"/>
  <c r="H111" i="86" s="1"/>
  <c r="D115" i="86" l="1"/>
  <c r="D113" i="86"/>
  <c r="D102" i="86"/>
  <c r="D108" i="86"/>
  <c r="H109" i="86"/>
  <c r="D110" i="86"/>
  <c r="D104" i="86"/>
  <c r="H113" i="86"/>
  <c r="D114" i="86"/>
  <c r="H99" i="86"/>
  <c r="D100" i="86"/>
  <c r="H102" i="86"/>
  <c r="D103" i="86"/>
  <c r="H108" i="86"/>
  <c r="D109" i="86"/>
  <c r="H107" i="86"/>
  <c r="H104" i="86"/>
  <c r="D105" i="86"/>
  <c r="D101" i="86"/>
  <c r="D112" i="86"/>
  <c r="H105" i="86"/>
  <c r="D106" i="86"/>
  <c r="D116" i="86"/>
  <c r="H116" i="86"/>
  <c r="D117" i="86"/>
  <c r="D98" i="86"/>
  <c r="D97" i="86"/>
  <c r="D107" i="86"/>
  <c r="H98" i="86"/>
  <c r="D99" i="86"/>
  <c r="D111" i="86"/>
  <c r="H114" i="86"/>
  <c r="H110" i="86"/>
  <c r="H117" i="86"/>
  <c r="H97" i="86"/>
  <c r="H112" i="86"/>
  <c r="H101" i="86"/>
  <c r="H115" i="86"/>
</calcChain>
</file>

<file path=xl/sharedStrings.xml><?xml version="1.0" encoding="utf-8"?>
<sst xmlns="http://schemas.openxmlformats.org/spreadsheetml/2006/main" count="107" uniqueCount="74">
  <si>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</si>
  <si>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</si>
  <si>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</si>
  <si>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</si>
  <si>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</si>
  <si>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</si>
  <si>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</si>
  <si>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시험명</t>
  </si>
  <si>
    <t>표준점수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</si>
  <si>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</si>
  <si>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</si>
  <si>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</si>
  <si>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</si>
  <si>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</si>
  <si>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</si>
  <si>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</si>
  <si>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</si>
  <si>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</si>
  <si>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</si>
  <si>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</si>
  <si>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</si>
  <si>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</si>
  <si>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</si>
  <si>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</si>
  <si>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</si>
  <si>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</si>
  <si>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</si>
  <si>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</si>
  <si>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</si>
  <si>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</si>
  <si>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</si>
  <si>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</si>
  <si>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</si>
  <si>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</si>
  <si>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</si>
  <si>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</si>
  <si>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</si>
  <si>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</si>
  <si>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</si>
  <si>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</si>
  <si>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</si>
  <si>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</si>
  <si>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</si>
  <si>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</si>
  <si>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</si>
  <si>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</si>
  <si>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</si>
  <si>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</si>
  <si>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</si>
  <si>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</si>
  <si>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</si>
  <si>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</si>
  <si>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</si>
  <si>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</si>
  <si>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</si>
  <si>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</si>
  <si>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t>국어</t>
  </si>
  <si>
    <t>수학</t>
  </si>
  <si>
    <t>남자</t>
  </si>
  <si>
    <t>여자</t>
  </si>
  <si>
    <t>계</t>
  </si>
  <si>
    <r>
      <t>누적</t>
    </r>
    <r>
      <rPr>
        <sz val="9"/>
        <color rgb="FF000000"/>
        <rFont val="맑은 고딕"/>
        <family val="3"/>
        <charset val="129"/>
        <scheme val="minor"/>
      </rPr>
      <t>(</t>
    </r>
    <r>
      <rPr>
        <sz val="9"/>
        <color rgb="FF000000"/>
        <rFont val="돋움"/>
        <family val="3"/>
        <charset val="129"/>
      </rPr>
      <t>계</t>
    </r>
    <r>
      <rPr>
        <sz val="9"/>
        <color rgb="FF000000"/>
        <rFont val="맑은 고딕"/>
        <family val="3"/>
        <charset val="129"/>
        <scheme val="minor"/>
      </rPr>
      <t>)</t>
    </r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</si>
  <si>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</si>
  <si>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</si>
  <si>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</si>
  <si>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</si>
  <si>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</si>
  <si>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</si>
  <si>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</si>
  <si>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</si>
  <si>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</si>
  <si>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t>자료명</t>
    <phoneticPr fontId="1" type="noConversion"/>
  </si>
  <si>
    <t>2024학년도 대학수학능력시험 9월 모의평가</t>
  </si>
  <si>
    <t xml:space="preserve">2024학년도 대학수학능력시험 9월 모의평가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</si>
</sst>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);[Red]\(0.00\)"/>
    <numFmt numFmtId="178" formatCode="0_);[Red]\(0\)"/>
    <numFmt numFmtId="179" formatCode="#,##0_);[Red]\(#,##0\)"/>
  </numFmts>
  <fonts count="4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9"/>
      <color rgb="FF000000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3"/>
      <name val="Microsoft Sans Serif"/>
      <family val="2"/>
    </font>
    <font>
      <sz val="13"/>
      <color theme="1"/>
      <name val="맑은 고딕"/>
      <family val="3"/>
      <charset val="129"/>
    </font>
    <font>
      <sz val="13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</font>
    <font>
      <sz val="11"/>
      <color rgb="FF000000"/>
      <name val="한양중고딕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0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808080"/>
      </left>
      <right style="medium">
        <color rgb="FF00000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/>
      <top style="medium">
        <color rgb="FF000000"/>
      </top>
      <bottom style="medium">
        <color rgb="FF808080"/>
      </bottom>
      <diagonal/>
    </border>
    <border>
      <left/>
      <right/>
      <top style="medium">
        <color rgb="FF000000"/>
      </top>
      <bottom style="medium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>
      <alignment vertical="center"/>
    </xf>
    <xf numFmtId="0" fontId="2" fillId="0" borderId="0"/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8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9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</cellStyleXfs>
  <cellXfs count="263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58" xfId="1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left" vertical="center" wrapText="1"/>
    </xf>
    <xf numFmtId="3" fontId="24" fillId="0" borderId="66" xfId="0" applyNumberFormat="1" applyFont="1" applyBorder="1" applyAlignment="1">
      <alignment horizontal="left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176" fontId="3" fillId="0" borderId="4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3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1" fillId="0" borderId="85" xfId="0" applyFont="1" applyBorder="1" applyAlignment="1">
      <alignment horizontal="center" vertical="center"/>
    </xf>
    <xf numFmtId="179" fontId="31" fillId="0" borderId="85" xfId="0" applyNumberFormat="1" applyFont="1" applyBorder="1" applyAlignment="1">
      <alignment horizontal="center" vertical="center"/>
    </xf>
    <xf numFmtId="0" fontId="31" fillId="0" borderId="85" xfId="34" applyFont="1" applyBorder="1" applyAlignment="1">
      <alignment horizontal="center" vertical="center"/>
    </xf>
    <xf numFmtId="179" fontId="31" fillId="0" borderId="85" xfId="34" applyNumberFormat="1" applyFont="1" applyBorder="1" applyAlignment="1">
      <alignment horizontal="center" vertical="center"/>
    </xf>
    <xf numFmtId="176" fontId="3" fillId="0" borderId="45" xfId="1" applyNumberFormat="1" applyFont="1" applyBorder="1" applyAlignment="1">
      <alignment horizontal="center" vertical="center"/>
    </xf>
    <xf numFmtId="176" fontId="3" fillId="0" borderId="76" xfId="1" applyNumberFormat="1" applyFont="1" applyBorder="1" applyAlignment="1">
      <alignment horizontal="center" vertical="center"/>
    </xf>
    <xf numFmtId="176" fontId="3" fillId="0" borderId="75" xfId="1" applyNumberFormat="1" applyFont="1" applyBorder="1" applyAlignment="1">
      <alignment horizontal="center" vertical="center"/>
    </xf>
    <xf numFmtId="38" fontId="31" fillId="0" borderId="85" xfId="45" applyNumberFormat="1" applyFont="1" applyBorder="1" applyAlignment="1">
      <alignment horizontal="center" vertical="center"/>
    </xf>
    <xf numFmtId="38" fontId="31" fillId="0" borderId="85" xfId="34" applyNumberFormat="1" applyFont="1" applyBorder="1" applyAlignment="1">
      <alignment horizontal="center" vertical="center"/>
    </xf>
    <xf numFmtId="0" fontId="25" fillId="3" borderId="0" xfId="0" applyFont="1" applyFill="1">
      <alignment vertical="center"/>
    </xf>
    <xf numFmtId="0" fontId="25" fillId="0" borderId="0" xfId="0" applyFont="1">
      <alignment vertical="center"/>
    </xf>
    <xf numFmtId="0" fontId="0" fillId="2" borderId="77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hidden="1"/>
    </xf>
    <xf numFmtId="0" fontId="0" fillId="3" borderId="78" xfId="0" applyFill="1" applyBorder="1" applyAlignment="1" applyProtection="1">
      <alignment horizontal="center" vertical="center"/>
      <protection hidden="1"/>
    </xf>
    <xf numFmtId="0" fontId="0" fillId="2" borderId="7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horizontal="center" vertical="center"/>
    </xf>
    <xf numFmtId="0" fontId="36" fillId="0" borderId="0" xfId="0" applyFont="1">
      <alignment vertical="center"/>
    </xf>
    <xf numFmtId="0" fontId="32" fillId="0" borderId="0" xfId="0" applyFont="1">
      <alignment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/>
    </xf>
    <xf numFmtId="178" fontId="32" fillId="0" borderId="19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177" fontId="32" fillId="0" borderId="20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 wrapText="1"/>
    </xf>
    <xf numFmtId="3" fontId="24" fillId="0" borderId="62" xfId="0" applyNumberFormat="1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center" vertical="center" wrapText="1"/>
    </xf>
    <xf numFmtId="3" fontId="24" fillId="0" borderId="62" xfId="0" applyNumberFormat="1" applyFont="1" applyBorder="1" applyAlignment="1">
      <alignment horizontal="right" vertical="center" wrapText="1"/>
    </xf>
    <xf numFmtId="3" fontId="24" fillId="0" borderId="65" xfId="0" applyNumberFormat="1" applyFont="1" applyBorder="1" applyAlignment="1">
      <alignment horizontal="right" vertical="center" wrapText="1"/>
    </xf>
    <xf numFmtId="3" fontId="24" fillId="0" borderId="65" xfId="0" applyNumberFormat="1" applyFont="1" applyBorder="1" applyAlignment="1">
      <alignment horizontal="center" vertical="center" wrapText="1"/>
    </xf>
    <xf numFmtId="3" fontId="24" fillId="0" borderId="66" xfId="0" applyNumberFormat="1" applyFont="1" applyBorder="1" applyAlignment="1">
      <alignment horizontal="center" vertical="center" wrapText="1"/>
    </xf>
    <xf numFmtId="3" fontId="24" fillId="0" borderId="60" xfId="0" applyNumberFormat="1" applyFont="1" applyBorder="1" applyAlignment="1">
      <alignment horizontal="right" vertical="center" wrapText="1"/>
    </xf>
    <xf numFmtId="3" fontId="24" fillId="0" borderId="60" xfId="0" applyNumberFormat="1" applyFont="1" applyBorder="1" applyAlignment="1">
      <alignment horizontal="center" vertical="center" wrapText="1"/>
    </xf>
    <xf numFmtId="3" fontId="24" fillId="0" borderId="92" xfId="0" applyNumberFormat="1" applyFont="1" applyBorder="1" applyAlignment="1">
      <alignment horizontal="left" vertical="center" wrapText="1"/>
    </xf>
    <xf numFmtId="3" fontId="24" fillId="0" borderId="62" xfId="0" applyNumberFormat="1" applyFont="1" applyBorder="1" applyAlignment="1">
      <alignment horizontal="left" vertical="center" wrapText="1"/>
    </xf>
    <xf numFmtId="3" fontId="24" fillId="0" borderId="65" xfId="0" applyNumberFormat="1" applyFont="1" applyBorder="1" applyAlignment="1">
      <alignment horizontal="left" vertical="center" wrapText="1"/>
    </xf>
    <xf numFmtId="178" fontId="32" fillId="0" borderId="18" xfId="0" applyNumberFormat="1" applyFont="1" applyBorder="1" applyAlignment="1">
      <alignment horizontal="center" vertical="center"/>
    </xf>
    <xf numFmtId="0" fontId="39" fillId="3" borderId="0" xfId="0" applyFont="1" applyFill="1">
      <alignment vertical="center"/>
    </xf>
    <xf numFmtId="0" fontId="39" fillId="3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2" fillId="36" borderId="96" xfId="0" applyFont="1" applyFill="1" applyBorder="1" applyAlignment="1">
      <alignment horizontal="center" vertical="center" wrapText="1"/>
    </xf>
    <xf numFmtId="0" fontId="42" fillId="36" borderId="97" xfId="0" applyFont="1" applyFill="1" applyBorder="1" applyAlignment="1">
      <alignment horizontal="right" vertical="center" wrapText="1"/>
    </xf>
    <xf numFmtId="0" fontId="42" fillId="36" borderId="97" xfId="0" applyFont="1" applyFill="1" applyBorder="1" applyAlignment="1">
      <alignment horizontal="center" vertical="center" wrapText="1"/>
    </xf>
    <xf numFmtId="0" fontId="42" fillId="36" borderId="98" xfId="0" applyFont="1" applyFill="1" applyBorder="1" applyAlignment="1">
      <alignment horizontal="center" vertical="center" wrapText="1"/>
    </xf>
    <xf numFmtId="0" fontId="42" fillId="36" borderId="98" xfId="0" applyFont="1" applyFill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61" xfId="0" applyFont="1" applyBorder="1" applyAlignment="1">
      <alignment horizontal="left" vertical="center" wrapText="1"/>
    </xf>
    <xf numFmtId="0" fontId="24" fillId="0" borderId="63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left" vertical="center" wrapText="1"/>
    </xf>
    <xf numFmtId="0" fontId="24" fillId="0" borderId="65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8" fontId="40" fillId="0" borderId="19" xfId="0" applyNumberFormat="1" applyFont="1" applyBorder="1" applyAlignment="1">
      <alignment horizontal="center" vertical="center"/>
    </xf>
    <xf numFmtId="176" fontId="43" fillId="0" borderId="76" xfId="1" applyNumberFormat="1" applyFont="1" applyBorder="1" applyAlignment="1">
      <alignment horizontal="center" vertical="center"/>
    </xf>
    <xf numFmtId="176" fontId="40" fillId="3" borderId="4" xfId="0" applyNumberFormat="1" applyFont="1" applyFill="1" applyBorder="1" applyAlignment="1">
      <alignment horizontal="center" vertical="center"/>
    </xf>
    <xf numFmtId="0" fontId="40" fillId="2" borderId="69" xfId="0" applyFont="1" applyFill="1" applyBorder="1" applyAlignment="1">
      <alignment horizontal="center" vertical="center"/>
    </xf>
    <xf numFmtId="0" fontId="40" fillId="2" borderId="70" xfId="0" applyFont="1" applyFill="1" applyBorder="1" applyAlignment="1">
      <alignment horizontal="center" vertical="center"/>
    </xf>
    <xf numFmtId="0" fontId="40" fillId="2" borderId="71" xfId="0" applyFont="1" applyFill="1" applyBorder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5" fillId="0" borderId="4" xfId="45" applyFont="1" applyBorder="1" applyAlignment="1">
      <alignment horizontal="center" vertical="center"/>
    </xf>
    <xf numFmtId="10" fontId="43" fillId="0" borderId="5" xfId="51" applyNumberFormat="1" applyFont="1" applyBorder="1" applyAlignment="1">
      <alignment horizontal="center" vertical="center"/>
    </xf>
    <xf numFmtId="10" fontId="43" fillId="0" borderId="18" xfId="51" applyNumberFormat="1" applyFont="1" applyBorder="1" applyAlignment="1">
      <alignment horizontal="center" vertical="center"/>
    </xf>
    <xf numFmtId="176" fontId="43" fillId="0" borderId="47" xfId="1" applyNumberFormat="1" applyFont="1" applyBorder="1" applyAlignment="1">
      <alignment horizontal="center" vertical="center"/>
    </xf>
    <xf numFmtId="10" fontId="43" fillId="0" borderId="7" xfId="51" applyNumberFormat="1" applyFont="1" applyBorder="1" applyAlignment="1">
      <alignment horizontal="center" vertical="center"/>
    </xf>
    <xf numFmtId="176" fontId="40" fillId="0" borderId="7" xfId="0" applyNumberFormat="1" applyFont="1" applyBorder="1" applyAlignment="1">
      <alignment horizontal="center" vertical="center"/>
    </xf>
    <xf numFmtId="10" fontId="43" fillId="0" borderId="67" xfId="51" applyNumberFormat="1" applyFont="1" applyBorder="1" applyAlignment="1">
      <alignment horizontal="center" vertical="center"/>
    </xf>
    <xf numFmtId="0" fontId="32" fillId="2" borderId="86" xfId="0" applyFont="1" applyFill="1" applyBorder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3" fontId="46" fillId="0" borderId="14" xfId="0" applyNumberFormat="1" applyFont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6" fillId="3" borderId="0" xfId="0" applyFont="1" applyFill="1">
      <alignment vertical="center"/>
    </xf>
    <xf numFmtId="3" fontId="32" fillId="0" borderId="14" xfId="0" applyNumberFormat="1" applyFont="1" applyBorder="1" applyAlignment="1">
      <alignment horizontal="center" vertical="center"/>
    </xf>
    <xf numFmtId="0" fontId="39" fillId="3" borderId="0" xfId="0" quotePrefix="1" applyFont="1" applyFill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76" fontId="40" fillId="0" borderId="4" xfId="0" applyNumberFormat="1" applyFont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2" borderId="57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10" fontId="43" fillId="0" borderId="4" xfId="51" applyNumberFormat="1" applyFont="1" applyBorder="1" applyAlignment="1">
      <alignment horizontal="center" vertical="center"/>
    </xf>
    <xf numFmtId="10" fontId="3" fillId="0" borderId="5" xfId="51" applyNumberFormat="1" applyFont="1" applyBorder="1" applyAlignment="1">
      <alignment horizontal="center" vertical="center"/>
    </xf>
    <xf numFmtId="10" fontId="3" fillId="0" borderId="4" xfId="51" applyNumberFormat="1" applyFont="1" applyBorder="1" applyAlignment="1">
      <alignment horizontal="center" vertical="center"/>
    </xf>
    <xf numFmtId="10" fontId="3" fillId="0" borderId="2" xfId="51" applyNumberFormat="1" applyFont="1" applyBorder="1" applyAlignment="1">
      <alignment horizontal="center" vertical="center"/>
    </xf>
    <xf numFmtId="10" fontId="3" fillId="0" borderId="48" xfId="51" applyNumberFormat="1" applyFont="1" applyBorder="1" applyAlignment="1">
      <alignment horizontal="center" vertical="center"/>
    </xf>
    <xf numFmtId="10" fontId="3" fillId="0" borderId="42" xfId="51" applyNumberFormat="1" applyFont="1" applyBorder="1" applyAlignment="1">
      <alignment horizontal="center" vertical="center"/>
    </xf>
    <xf numFmtId="10" fontId="43" fillId="0" borderId="19" xfId="51" applyNumberFormat="1" applyFont="1" applyBorder="1" applyAlignment="1">
      <alignment horizontal="center" vertical="center"/>
    </xf>
    <xf numFmtId="10" fontId="3" fillId="0" borderId="18" xfId="51" applyNumberFormat="1" applyFont="1" applyBorder="1" applyAlignment="1">
      <alignment horizontal="center" vertical="center"/>
    </xf>
    <xf numFmtId="10" fontId="3" fillId="0" borderId="19" xfId="51" applyNumberFormat="1" applyFont="1" applyBorder="1" applyAlignment="1">
      <alignment horizontal="center" vertical="center"/>
    </xf>
    <xf numFmtId="10" fontId="3" fillId="0" borderId="20" xfId="51" applyNumberFormat="1" applyFont="1" applyBorder="1" applyAlignment="1">
      <alignment horizontal="center" vertical="center"/>
    </xf>
    <xf numFmtId="10" fontId="3" fillId="0" borderId="40" xfId="51" applyNumberFormat="1" applyFont="1" applyBorder="1" applyAlignment="1">
      <alignment horizontal="center" vertical="center"/>
    </xf>
    <xf numFmtId="10" fontId="3" fillId="0" borderId="43" xfId="51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178" fontId="40" fillId="0" borderId="18" xfId="0" applyNumberFormat="1" applyFont="1" applyBorder="1" applyAlignment="1">
      <alignment horizontal="center" vertical="center"/>
    </xf>
    <xf numFmtId="176" fontId="43" fillId="0" borderId="45" xfId="1" applyNumberFormat="1" applyFont="1" applyBorder="1" applyAlignment="1">
      <alignment horizontal="center" vertical="center"/>
    </xf>
    <xf numFmtId="176" fontId="40" fillId="3" borderId="5" xfId="0" applyNumberFormat="1" applyFont="1" applyFill="1" applyBorder="1" applyAlignment="1">
      <alignment horizontal="center" vertical="center"/>
    </xf>
    <xf numFmtId="0" fontId="39" fillId="2" borderId="74" xfId="0" applyFont="1" applyFill="1" applyBorder="1" applyAlignment="1">
      <alignment horizontal="center" vertical="center"/>
    </xf>
    <xf numFmtId="0" fontId="33" fillId="2" borderId="89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25" fillId="3" borderId="0" xfId="0" applyNumberFormat="1" applyFont="1" applyFill="1" applyAlignment="1">
      <alignment horizontal="center" vertical="center"/>
    </xf>
    <xf numFmtId="1" fontId="32" fillId="3" borderId="4" xfId="0" applyNumberFormat="1" applyFont="1" applyFill="1" applyBorder="1" applyAlignment="1">
      <alignment horizontal="center" vertical="center"/>
    </xf>
    <xf numFmtId="1" fontId="32" fillId="3" borderId="2" xfId="0" applyNumberFormat="1" applyFont="1" applyFill="1" applyBorder="1" applyAlignment="1">
      <alignment horizontal="center" vertical="center"/>
    </xf>
    <xf numFmtId="178" fontId="40" fillId="0" borderId="67" xfId="0" applyNumberFormat="1" applyFont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48" fillId="0" borderId="99" xfId="0" applyFont="1" applyBorder="1" applyAlignment="1">
      <alignment horizontal="center" vertical="center" wrapText="1"/>
    </xf>
    <xf numFmtId="0" fontId="48" fillId="0" borderId="100" xfId="0" applyFont="1" applyBorder="1" applyAlignment="1">
      <alignment horizontal="center" vertical="center" wrapText="1"/>
    </xf>
    <xf numFmtId="178" fontId="32" fillId="0" borderId="68" xfId="0" applyNumberFormat="1" applyFont="1" applyBorder="1" applyAlignment="1">
      <alignment horizontal="center" vertical="center"/>
    </xf>
    <xf numFmtId="0" fontId="40" fillId="37" borderId="3" xfId="0" applyFont="1" applyFill="1" applyBorder="1" applyAlignment="1">
      <alignment horizontal="center" vertical="center"/>
    </xf>
    <xf numFmtId="0" fontId="40" fillId="37" borderId="2" xfId="0" applyFont="1" applyFill="1" applyBorder="1" applyAlignment="1">
      <alignment horizontal="center" vertical="center"/>
    </xf>
    <xf numFmtId="178" fontId="40" fillId="37" borderId="20" xfId="0" applyNumberFormat="1" applyFont="1" applyFill="1" applyBorder="1" applyAlignment="1">
      <alignment horizontal="center" vertical="center"/>
    </xf>
    <xf numFmtId="176" fontId="43" fillId="37" borderId="75" xfId="1" applyNumberFormat="1" applyFont="1" applyFill="1" applyBorder="1" applyAlignment="1">
      <alignment horizontal="center" vertical="center"/>
    </xf>
    <xf numFmtId="176" fontId="40" fillId="37" borderId="2" xfId="0" applyNumberFormat="1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39" fillId="2" borderId="71" xfId="0" applyFont="1" applyFill="1" applyBorder="1" applyAlignment="1">
      <alignment horizontal="center" vertical="center"/>
    </xf>
    <xf numFmtId="10" fontId="43" fillId="37" borderId="2" xfId="51" applyNumberFormat="1" applyFont="1" applyFill="1" applyBorder="1" applyAlignment="1">
      <alignment horizontal="center" vertical="center"/>
    </xf>
    <xf numFmtId="10" fontId="43" fillId="37" borderId="20" xfId="51" applyNumberFormat="1" applyFont="1" applyFill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39" fillId="2" borderId="47" xfId="0" applyFont="1" applyFill="1" applyBorder="1" applyAlignment="1">
      <alignment horizontal="center" vertical="center"/>
    </xf>
    <xf numFmtId="0" fontId="40" fillId="2" borderId="67" xfId="0" applyFont="1" applyFill="1" applyBorder="1" applyAlignment="1">
      <alignment horizontal="center" vertical="center"/>
    </xf>
    <xf numFmtId="0" fontId="42" fillId="36" borderId="93" xfId="0" applyFont="1" applyFill="1" applyBorder="1" applyAlignment="1">
      <alignment horizontal="center" vertical="center" wrapText="1"/>
    </xf>
    <xf numFmtId="0" fontId="42" fillId="36" borderId="94" xfId="0" applyFont="1" applyFill="1" applyBorder="1" applyAlignment="1">
      <alignment horizontal="center" vertical="center" wrapText="1"/>
    </xf>
    <xf numFmtId="0" fontId="42" fillId="36" borderId="95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6" fillId="3" borderId="37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0" fontId="36" fillId="3" borderId="42" xfId="0" applyFont="1" applyFill="1" applyBorder="1" applyAlignment="1">
      <alignment horizontal="center" vertical="center"/>
    </xf>
    <xf numFmtId="0" fontId="36" fillId="3" borderId="4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26" fillId="35" borderId="83" xfId="0" applyFont="1" applyFill="1" applyBorder="1" applyAlignment="1">
      <alignment horizontal="center" vertical="center"/>
    </xf>
    <xf numFmtId="0" fontId="26" fillId="35" borderId="84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7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7" fillId="2" borderId="81" xfId="0" applyFont="1" applyFill="1" applyBorder="1" applyAlignment="1">
      <alignment horizontal="center" vertical="center"/>
    </xf>
    <xf numFmtId="0" fontId="27" fillId="2" borderId="82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8" fillId="3" borderId="79" xfId="0" applyFont="1" applyFill="1" applyBorder="1" applyAlignment="1" applyProtection="1">
      <alignment horizontal="center" vertical="center"/>
      <protection locked="0"/>
    </xf>
    <xf numFmtId="0" fontId="38" fillId="3" borderId="78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3" borderId="88" xfId="0" applyFont="1" applyFill="1" applyBorder="1" applyAlignment="1">
      <alignment horizontal="center" vertical="center"/>
    </xf>
    <xf numFmtId="0" fontId="32" fillId="3" borderId="90" xfId="0" applyFont="1" applyFill="1" applyBorder="1" applyAlignment="1">
      <alignment horizontal="center" vertical="center"/>
    </xf>
    <xf numFmtId="0" fontId="32" fillId="3" borderId="91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</cellXfs>
  <cellStyles count="53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FFCC"/>
      <color rgb="FF0000FF"/>
      <color rgb="FF00CCFF"/>
      <color rgb="FFFF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E7D625-7829-465B-89F2-8C9E53087CB6}"/>
            </a:ext>
          </a:extLst>
        </xdr:cNvPr>
        <xdr:cNvSpPr txBox="1"/>
      </xdr:nvSpPr>
      <xdr:spPr>
        <a:xfrm>
          <a:off x="844176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489A53C-A863-4EB5-ADF3-720C510A5832}"/>
            </a:ext>
          </a:extLst>
        </xdr:cNvPr>
        <xdr:cNvSpPr txBox="1"/>
      </xdr:nvSpPr>
      <xdr:spPr>
        <a:xfrm>
          <a:off x="844176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4D563CD-858E-44AD-BDE0-A158F4B860A1}"/>
            </a:ext>
          </a:extLst>
        </xdr:cNvPr>
        <xdr:cNvSpPr txBox="1"/>
      </xdr:nvSpPr>
      <xdr:spPr>
        <a:xfrm>
          <a:off x="844176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039D731-0639-4295-8A04-E83B6EF3B44E}"/>
            </a:ext>
          </a:extLst>
        </xdr:cNvPr>
        <xdr:cNvSpPr txBox="1"/>
      </xdr:nvSpPr>
      <xdr:spPr>
        <a:xfrm>
          <a:off x="844176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8647200" cy="1602362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AE7C109-1AA8-4C76-B486-F40E88CCEB91}"/>
            </a:ext>
          </a:extLst>
        </xdr:cNvPr>
        <xdr:cNvSpPr txBox="1"/>
      </xdr:nvSpPr>
      <xdr:spPr>
        <a:xfrm>
          <a:off x="844176" y="29777765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7900B4-1B68-4CA1-8B70-C868B91534BC}"/>
            </a:ext>
          </a:extLst>
        </xdr:cNvPr>
        <xdr:cNvSpPr txBox="1"/>
      </xdr:nvSpPr>
      <xdr:spPr>
        <a:xfrm>
          <a:off x="657412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5BA987-9F9E-4FE9-83C0-520B148B91ED}"/>
            </a:ext>
          </a:extLst>
        </xdr:cNvPr>
        <xdr:cNvSpPr txBox="1"/>
      </xdr:nvSpPr>
      <xdr:spPr>
        <a:xfrm>
          <a:off x="657412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E692E3-8840-4795-AA59-A1CDD16F6648}"/>
            </a:ext>
          </a:extLst>
        </xdr:cNvPr>
        <xdr:cNvSpPr txBox="1"/>
      </xdr:nvSpPr>
      <xdr:spPr>
        <a:xfrm>
          <a:off x="657412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84FAC0A-CF22-4E5D-BF5C-BC3213E24CD7}"/>
            </a:ext>
          </a:extLst>
        </xdr:cNvPr>
        <xdr:cNvSpPr txBox="1"/>
      </xdr:nvSpPr>
      <xdr:spPr>
        <a:xfrm>
          <a:off x="657412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2:K116"/>
  <sheetViews>
    <sheetView topLeftCell="A5" workbookViewId="0">
      <selection activeCell="C20" sqref="C20"/>
    </sheetView>
  </sheetViews>
  <sheetFormatPr defaultRowHeight="17"/>
  <sheetData>
    <row r="2" spans="2:11" ht="17.5" thickBot="1"/>
    <row r="3" spans="2:11" ht="17.5" thickBot="1">
      <c r="B3" s="211" t="s">
        <v>56</v>
      </c>
      <c r="C3" s="212"/>
      <c r="D3" s="212"/>
      <c r="E3" s="212"/>
      <c r="F3" s="213"/>
      <c r="G3" s="211" t="s">
        <v>57</v>
      </c>
      <c r="H3" s="212"/>
      <c r="I3" s="212"/>
      <c r="J3" s="212"/>
      <c r="K3" s="213"/>
    </row>
    <row r="4" spans="2:11">
      <c r="B4" s="118" t="s">
        <v>8</v>
      </c>
      <c r="C4" s="119" t="s">
        <v>58</v>
      </c>
      <c r="D4" s="119" t="s">
        <v>59</v>
      </c>
      <c r="E4" s="120" t="s">
        <v>60</v>
      </c>
      <c r="F4" s="121" t="s">
        <v>61</v>
      </c>
      <c r="G4" s="118" t="s">
        <v>8</v>
      </c>
      <c r="H4" s="120" t="s">
        <v>58</v>
      </c>
      <c r="I4" s="120" t="s">
        <v>59</v>
      </c>
      <c r="J4" s="120" t="s">
        <v>60</v>
      </c>
      <c r="K4" s="122" t="s">
        <v>61</v>
      </c>
    </row>
    <row r="5" spans="2:11" ht="17.5" thickBot="1">
      <c r="B5" s="7">
        <v>142</v>
      </c>
      <c r="C5" s="14">
        <v>55</v>
      </c>
      <c r="D5" s="14">
        <v>80</v>
      </c>
      <c r="E5" s="123">
        <v>135</v>
      </c>
      <c r="F5" s="100">
        <v>135</v>
      </c>
      <c r="G5" s="7">
        <v>144</v>
      </c>
      <c r="H5" s="108">
        <v>1995</v>
      </c>
      <c r="I5" s="14">
        <v>517</v>
      </c>
      <c r="J5" s="108">
        <v>2520</v>
      </c>
      <c r="K5" s="109">
        <v>2520</v>
      </c>
    </row>
    <row r="6" spans="2:11" ht="17.5" thickBot="1">
      <c r="B6" s="8">
        <v>141</v>
      </c>
      <c r="C6" s="13">
        <v>55</v>
      </c>
      <c r="D6" s="13">
        <v>77</v>
      </c>
      <c r="E6" s="9">
        <v>132</v>
      </c>
      <c r="F6" s="194">
        <v>267</v>
      </c>
      <c r="G6" s="8">
        <v>143</v>
      </c>
      <c r="H6" s="13">
        <v>97</v>
      </c>
      <c r="I6" s="13">
        <v>20</v>
      </c>
      <c r="J6" s="13">
        <v>118</v>
      </c>
      <c r="K6" s="11">
        <v>2638</v>
      </c>
    </row>
    <row r="7" spans="2:11" ht="17.5" thickBot="1">
      <c r="B7" s="8">
        <v>140</v>
      </c>
      <c r="C7" s="9">
        <v>130</v>
      </c>
      <c r="D7" s="9">
        <v>140</v>
      </c>
      <c r="E7" s="9">
        <v>270</v>
      </c>
      <c r="F7" s="194">
        <v>537</v>
      </c>
      <c r="G7" s="8">
        <v>142</v>
      </c>
      <c r="H7" s="13">
        <v>51</v>
      </c>
      <c r="I7" s="13">
        <v>19</v>
      </c>
      <c r="J7" s="13">
        <v>70</v>
      </c>
      <c r="K7" s="11">
        <v>2708</v>
      </c>
    </row>
    <row r="8" spans="2:11" ht="17.5" thickBot="1">
      <c r="B8" s="8">
        <v>139</v>
      </c>
      <c r="C8" s="9">
        <v>264</v>
      </c>
      <c r="D8" s="9">
        <v>294</v>
      </c>
      <c r="E8" s="9">
        <v>560</v>
      </c>
      <c r="F8" s="102">
        <v>1097</v>
      </c>
      <c r="G8" s="8">
        <v>141</v>
      </c>
      <c r="H8" s="101">
        <v>2886</v>
      </c>
      <c r="I8" s="13">
        <v>988</v>
      </c>
      <c r="J8" s="101">
        <v>3880</v>
      </c>
      <c r="K8" s="11">
        <v>6588</v>
      </c>
    </row>
    <row r="9" spans="2:11" ht="17.5" thickBot="1">
      <c r="B9" s="8">
        <v>138</v>
      </c>
      <c r="C9" s="9">
        <v>205</v>
      </c>
      <c r="D9" s="9">
        <v>297</v>
      </c>
      <c r="E9" s="9">
        <v>503</v>
      </c>
      <c r="F9" s="102">
        <v>1600</v>
      </c>
      <c r="G9" s="8">
        <v>140</v>
      </c>
      <c r="H9" s="13">
        <v>9</v>
      </c>
      <c r="I9" s="13">
        <v>2</v>
      </c>
      <c r="J9" s="13">
        <v>11</v>
      </c>
      <c r="K9" s="11">
        <v>6599</v>
      </c>
    </row>
    <row r="10" spans="2:11" ht="17.5" thickBot="1">
      <c r="B10" s="8">
        <v>137</v>
      </c>
      <c r="C10" s="9">
        <v>495</v>
      </c>
      <c r="D10" s="9">
        <v>563</v>
      </c>
      <c r="E10" s="110">
        <v>1058</v>
      </c>
      <c r="F10" s="102">
        <v>2658</v>
      </c>
      <c r="G10" s="8">
        <v>139</v>
      </c>
      <c r="H10" s="13">
        <v>271</v>
      </c>
      <c r="I10" s="13">
        <v>88</v>
      </c>
      <c r="J10" s="13">
        <v>359</v>
      </c>
      <c r="K10" s="11">
        <v>6958</v>
      </c>
    </row>
    <row r="11" spans="2:11" ht="17.5" thickBot="1">
      <c r="B11" s="8">
        <v>136</v>
      </c>
      <c r="C11" s="9">
        <v>492</v>
      </c>
      <c r="D11" s="9">
        <v>624</v>
      </c>
      <c r="E11" s="110">
        <v>1118</v>
      </c>
      <c r="F11" s="102">
        <v>3776</v>
      </c>
      <c r="G11" s="8">
        <v>138</v>
      </c>
      <c r="H11" s="101">
        <v>2788</v>
      </c>
      <c r="I11" s="101">
        <v>1223</v>
      </c>
      <c r="J11" s="101">
        <v>4017</v>
      </c>
      <c r="K11" s="11">
        <v>10975</v>
      </c>
    </row>
    <row r="12" spans="2:11" ht="17.5" thickBot="1">
      <c r="B12" s="8">
        <v>135</v>
      </c>
      <c r="C12" s="9">
        <v>431</v>
      </c>
      <c r="D12" s="9">
        <v>503</v>
      </c>
      <c r="E12" s="9">
        <v>937</v>
      </c>
      <c r="F12" s="102">
        <v>4713</v>
      </c>
      <c r="G12" s="8">
        <v>137</v>
      </c>
      <c r="H12" s="13">
        <v>547</v>
      </c>
      <c r="I12" s="13">
        <v>195</v>
      </c>
      <c r="J12" s="13">
        <v>743</v>
      </c>
      <c r="K12" s="11">
        <v>11718</v>
      </c>
    </row>
    <row r="13" spans="2:11" ht="17.5" thickBot="1">
      <c r="B13" s="8">
        <v>134</v>
      </c>
      <c r="C13" s="9">
        <v>687</v>
      </c>
      <c r="D13" s="9">
        <v>833</v>
      </c>
      <c r="E13" s="110">
        <v>1522</v>
      </c>
      <c r="F13" s="102">
        <v>6235</v>
      </c>
      <c r="G13" s="8">
        <v>136</v>
      </c>
      <c r="H13" s="13">
        <v>358</v>
      </c>
      <c r="I13" s="13">
        <v>119</v>
      </c>
      <c r="J13" s="13">
        <v>477</v>
      </c>
      <c r="K13" s="11">
        <v>12195</v>
      </c>
    </row>
    <row r="14" spans="2:11" ht="17.5" thickBot="1">
      <c r="B14" s="8">
        <v>133</v>
      </c>
      <c r="C14" s="9">
        <v>952</v>
      </c>
      <c r="D14" s="103">
        <v>1017</v>
      </c>
      <c r="E14" s="110">
        <v>1977</v>
      </c>
      <c r="F14" s="102">
        <v>8212</v>
      </c>
      <c r="G14" s="8">
        <v>135</v>
      </c>
      <c r="H14" s="101">
        <v>2399</v>
      </c>
      <c r="I14" s="101">
        <v>1326</v>
      </c>
      <c r="J14" s="101">
        <v>3740</v>
      </c>
      <c r="K14" s="11">
        <v>15935</v>
      </c>
    </row>
    <row r="15" spans="2:11" ht="17.5" thickBot="1">
      <c r="B15" s="8">
        <v>132</v>
      </c>
      <c r="C15" s="103">
        <v>1112</v>
      </c>
      <c r="D15" s="103">
        <v>1225</v>
      </c>
      <c r="E15" s="110">
        <v>2340</v>
      </c>
      <c r="F15" s="102">
        <v>10552</v>
      </c>
      <c r="G15" s="8">
        <v>134</v>
      </c>
      <c r="H15" s="101">
        <v>1654</v>
      </c>
      <c r="I15" s="13">
        <v>769</v>
      </c>
      <c r="J15" s="101">
        <v>2430</v>
      </c>
      <c r="K15" s="11">
        <v>18365</v>
      </c>
    </row>
    <row r="16" spans="2:11" ht="17.5" thickBot="1">
      <c r="B16" s="8">
        <v>131</v>
      </c>
      <c r="C16" s="103">
        <v>1075</v>
      </c>
      <c r="D16" s="103">
        <v>1180</v>
      </c>
      <c r="E16" s="110">
        <v>2262</v>
      </c>
      <c r="F16" s="102">
        <v>12814</v>
      </c>
      <c r="G16" s="8">
        <v>133</v>
      </c>
      <c r="H16" s="13">
        <v>349</v>
      </c>
      <c r="I16" s="13">
        <v>142</v>
      </c>
      <c r="J16" s="13">
        <v>492</v>
      </c>
      <c r="K16" s="11">
        <v>18857</v>
      </c>
    </row>
    <row r="17" spans="2:11" ht="17.5" thickBot="1">
      <c r="B17" s="8">
        <v>130</v>
      </c>
      <c r="C17" s="103">
        <v>1372</v>
      </c>
      <c r="D17" s="103">
        <v>1527</v>
      </c>
      <c r="E17" s="110">
        <v>2906</v>
      </c>
      <c r="F17" s="102">
        <v>15720</v>
      </c>
      <c r="G17" s="8">
        <v>132</v>
      </c>
      <c r="H17" s="101">
        <v>1400</v>
      </c>
      <c r="I17" s="13">
        <v>685</v>
      </c>
      <c r="J17" s="101">
        <v>2092</v>
      </c>
      <c r="K17" s="11">
        <v>20949</v>
      </c>
    </row>
    <row r="18" spans="2:11" ht="17.5" thickBot="1">
      <c r="B18" s="8">
        <v>129</v>
      </c>
      <c r="C18" s="103">
        <v>1501</v>
      </c>
      <c r="D18" s="103">
        <v>1713</v>
      </c>
      <c r="E18" s="110">
        <v>3219</v>
      </c>
      <c r="F18" s="102">
        <v>18939</v>
      </c>
      <c r="G18" s="8">
        <v>131</v>
      </c>
      <c r="H18" s="101">
        <v>3770</v>
      </c>
      <c r="I18" s="101">
        <v>2059</v>
      </c>
      <c r="J18" s="101">
        <v>5845</v>
      </c>
      <c r="K18" s="11">
        <v>26794</v>
      </c>
    </row>
    <row r="19" spans="2:11" ht="17.5" thickBot="1">
      <c r="B19" s="8">
        <v>128</v>
      </c>
      <c r="C19" s="103">
        <v>1830</v>
      </c>
      <c r="D19" s="103">
        <v>2064</v>
      </c>
      <c r="E19" s="110">
        <v>3904</v>
      </c>
      <c r="F19" s="102">
        <v>22843</v>
      </c>
      <c r="G19" s="8">
        <v>130</v>
      </c>
      <c r="H19" s="13">
        <v>566</v>
      </c>
      <c r="I19" s="13">
        <v>224</v>
      </c>
      <c r="J19" s="13">
        <v>794</v>
      </c>
      <c r="K19" s="11">
        <v>27588</v>
      </c>
    </row>
    <row r="20" spans="2:11" ht="17.5" thickBot="1">
      <c r="B20" s="8">
        <v>127</v>
      </c>
      <c r="C20" s="103">
        <v>1996</v>
      </c>
      <c r="D20" s="103">
        <v>2014</v>
      </c>
      <c r="E20" s="110">
        <v>4022</v>
      </c>
      <c r="F20" s="102">
        <v>26865</v>
      </c>
      <c r="G20" s="8">
        <v>129</v>
      </c>
      <c r="H20" s="101">
        <v>2046</v>
      </c>
      <c r="I20" s="101">
        <v>1168</v>
      </c>
      <c r="J20" s="101">
        <v>3224</v>
      </c>
      <c r="K20" s="11">
        <v>30812</v>
      </c>
    </row>
    <row r="21" spans="2:11" ht="17.5" thickBot="1">
      <c r="B21" s="8">
        <v>126</v>
      </c>
      <c r="C21" s="103">
        <v>1654</v>
      </c>
      <c r="D21" s="103">
        <v>1912</v>
      </c>
      <c r="E21" s="110">
        <v>3572</v>
      </c>
      <c r="F21" s="102">
        <v>30437</v>
      </c>
      <c r="G21" s="8">
        <v>128</v>
      </c>
      <c r="H21" s="101">
        <v>3577</v>
      </c>
      <c r="I21" s="101">
        <v>2369</v>
      </c>
      <c r="J21" s="101">
        <v>5958</v>
      </c>
      <c r="K21" s="11">
        <v>36770</v>
      </c>
    </row>
    <row r="22" spans="2:11" ht="17.5" thickBot="1">
      <c r="B22" s="8">
        <v>125</v>
      </c>
      <c r="C22" s="103">
        <v>2063</v>
      </c>
      <c r="D22" s="103">
        <v>2445</v>
      </c>
      <c r="E22" s="110">
        <v>4515</v>
      </c>
      <c r="F22" s="102">
        <v>34952</v>
      </c>
      <c r="G22" s="8">
        <v>127</v>
      </c>
      <c r="H22" s="13">
        <v>796</v>
      </c>
      <c r="I22" s="13">
        <v>436</v>
      </c>
      <c r="J22" s="101">
        <v>1235</v>
      </c>
      <c r="K22" s="11">
        <v>38005</v>
      </c>
    </row>
    <row r="23" spans="2:11" ht="17.5" thickBot="1">
      <c r="B23" s="8">
        <v>124</v>
      </c>
      <c r="C23" s="103">
        <v>2361</v>
      </c>
      <c r="D23" s="103">
        <v>2661</v>
      </c>
      <c r="E23" s="110">
        <v>5027</v>
      </c>
      <c r="F23" s="102">
        <v>39979</v>
      </c>
      <c r="G23" s="8">
        <v>126</v>
      </c>
      <c r="H23" s="101">
        <v>2972</v>
      </c>
      <c r="I23" s="101">
        <v>1873</v>
      </c>
      <c r="J23" s="101">
        <v>4864</v>
      </c>
      <c r="K23" s="11">
        <v>42869</v>
      </c>
    </row>
    <row r="24" spans="2:11" ht="17.5" thickBot="1">
      <c r="B24" s="8">
        <v>123</v>
      </c>
      <c r="C24" s="103">
        <v>2606</v>
      </c>
      <c r="D24" s="103">
        <v>2843</v>
      </c>
      <c r="E24" s="110">
        <v>5455</v>
      </c>
      <c r="F24" s="102">
        <v>45434</v>
      </c>
      <c r="G24" s="8">
        <v>125</v>
      </c>
      <c r="H24" s="101">
        <v>3601</v>
      </c>
      <c r="I24" s="101">
        <v>2444</v>
      </c>
      <c r="J24" s="101">
        <v>6055</v>
      </c>
      <c r="K24" s="11">
        <v>48924</v>
      </c>
    </row>
    <row r="25" spans="2:11" ht="17.5" thickBot="1">
      <c r="B25" s="8">
        <v>122</v>
      </c>
      <c r="C25" s="103">
        <v>2451</v>
      </c>
      <c r="D25" s="103">
        <v>2727</v>
      </c>
      <c r="E25" s="110">
        <v>5191</v>
      </c>
      <c r="F25" s="102">
        <v>50625</v>
      </c>
      <c r="G25" s="8">
        <v>124</v>
      </c>
      <c r="H25" s="13">
        <v>709</v>
      </c>
      <c r="I25" s="13">
        <v>403</v>
      </c>
      <c r="J25" s="101">
        <v>1112</v>
      </c>
      <c r="K25" s="11">
        <v>50036</v>
      </c>
    </row>
    <row r="26" spans="2:11" ht="17.5" thickBot="1">
      <c r="B26" s="8">
        <v>121</v>
      </c>
      <c r="C26" s="103">
        <v>2749</v>
      </c>
      <c r="D26" s="103">
        <v>3022</v>
      </c>
      <c r="E26" s="110">
        <v>5784</v>
      </c>
      <c r="F26" s="102">
        <v>56409</v>
      </c>
      <c r="G26" s="8">
        <v>123</v>
      </c>
      <c r="H26" s="101">
        <v>3315</v>
      </c>
      <c r="I26" s="101">
        <v>2182</v>
      </c>
      <c r="J26" s="101">
        <v>5503</v>
      </c>
      <c r="K26" s="11">
        <v>55539</v>
      </c>
    </row>
    <row r="27" spans="2:11" ht="17.5" thickBot="1">
      <c r="B27" s="8">
        <v>120</v>
      </c>
      <c r="C27" s="103">
        <v>2807</v>
      </c>
      <c r="D27" s="103">
        <v>3030</v>
      </c>
      <c r="E27" s="110">
        <v>5846</v>
      </c>
      <c r="F27" s="102">
        <v>62255</v>
      </c>
      <c r="G27" s="8">
        <v>122</v>
      </c>
      <c r="H27" s="101">
        <v>3667</v>
      </c>
      <c r="I27" s="101">
        <v>2791</v>
      </c>
      <c r="J27" s="101">
        <v>6472</v>
      </c>
      <c r="K27" s="11">
        <v>62011</v>
      </c>
    </row>
    <row r="28" spans="2:11" ht="17.5" thickBot="1">
      <c r="B28" s="8">
        <v>119</v>
      </c>
      <c r="C28" s="103">
        <v>3020</v>
      </c>
      <c r="D28" s="103">
        <v>3389</v>
      </c>
      <c r="E28" s="110">
        <v>6419</v>
      </c>
      <c r="F28" s="102">
        <v>68674</v>
      </c>
      <c r="G28" s="8">
        <v>121</v>
      </c>
      <c r="H28" s="13">
        <v>878</v>
      </c>
      <c r="I28" s="13">
        <v>581</v>
      </c>
      <c r="J28" s="101">
        <v>1462</v>
      </c>
      <c r="K28" s="11">
        <v>63473</v>
      </c>
    </row>
    <row r="29" spans="2:11" ht="17.5" thickBot="1">
      <c r="B29" s="8">
        <v>118</v>
      </c>
      <c r="C29" s="103">
        <v>3201</v>
      </c>
      <c r="D29" s="103">
        <v>3605</v>
      </c>
      <c r="E29" s="110">
        <v>6817</v>
      </c>
      <c r="F29" s="102">
        <v>75491</v>
      </c>
      <c r="G29" s="8">
        <v>120</v>
      </c>
      <c r="H29" s="101">
        <v>2597</v>
      </c>
      <c r="I29" s="101">
        <v>1800</v>
      </c>
      <c r="J29" s="101">
        <v>4405</v>
      </c>
      <c r="K29" s="11">
        <v>67878</v>
      </c>
    </row>
    <row r="30" spans="2:11" ht="17.5" thickBot="1">
      <c r="B30" s="8">
        <v>117</v>
      </c>
      <c r="C30" s="103">
        <v>2953</v>
      </c>
      <c r="D30" s="103">
        <v>3421</v>
      </c>
      <c r="E30" s="110">
        <v>6386</v>
      </c>
      <c r="F30" s="102">
        <v>81877</v>
      </c>
      <c r="G30" s="8">
        <v>119</v>
      </c>
      <c r="H30" s="101">
        <v>3705</v>
      </c>
      <c r="I30" s="101">
        <v>2866</v>
      </c>
      <c r="J30" s="101">
        <v>6582</v>
      </c>
      <c r="K30" s="11">
        <v>74460</v>
      </c>
    </row>
    <row r="31" spans="2:11" ht="17.5" thickBot="1">
      <c r="B31" s="8">
        <v>116</v>
      </c>
      <c r="C31" s="103">
        <v>3430</v>
      </c>
      <c r="D31" s="103">
        <v>3856</v>
      </c>
      <c r="E31" s="110">
        <v>7297</v>
      </c>
      <c r="F31" s="102">
        <v>89174</v>
      </c>
      <c r="G31" s="8">
        <v>118</v>
      </c>
      <c r="H31" s="101">
        <v>2432</v>
      </c>
      <c r="I31" s="101">
        <v>1974</v>
      </c>
      <c r="J31" s="101">
        <v>4416</v>
      </c>
      <c r="K31" s="11">
        <v>78876</v>
      </c>
    </row>
    <row r="32" spans="2:11" ht="17.5" thickBot="1">
      <c r="B32" s="8">
        <v>115</v>
      </c>
      <c r="C32" s="103">
        <v>3531</v>
      </c>
      <c r="D32" s="103">
        <v>4016</v>
      </c>
      <c r="E32" s="110">
        <v>7571</v>
      </c>
      <c r="F32" s="102">
        <v>96745</v>
      </c>
      <c r="G32" s="8">
        <v>117</v>
      </c>
      <c r="H32" s="101">
        <v>2735</v>
      </c>
      <c r="I32" s="101">
        <v>1981</v>
      </c>
      <c r="J32" s="101">
        <v>4722</v>
      </c>
      <c r="K32" s="11">
        <v>83598</v>
      </c>
    </row>
    <row r="33" spans="2:11" ht="17.5" thickBot="1">
      <c r="B33" s="8">
        <v>114</v>
      </c>
      <c r="C33" s="103">
        <v>3341</v>
      </c>
      <c r="D33" s="103">
        <v>3646</v>
      </c>
      <c r="E33" s="110">
        <v>7000</v>
      </c>
      <c r="F33" s="102">
        <v>103745</v>
      </c>
      <c r="G33" s="8">
        <v>116</v>
      </c>
      <c r="H33" s="101">
        <v>3879</v>
      </c>
      <c r="I33" s="101">
        <v>3226</v>
      </c>
      <c r="J33" s="101">
        <v>7125</v>
      </c>
      <c r="K33" s="11">
        <v>90723</v>
      </c>
    </row>
    <row r="34" spans="2:11" ht="17.5" thickBot="1">
      <c r="B34" s="8">
        <v>113</v>
      </c>
      <c r="C34" s="103">
        <v>3142</v>
      </c>
      <c r="D34" s="103">
        <v>3462</v>
      </c>
      <c r="E34" s="110">
        <v>6616</v>
      </c>
      <c r="F34" s="102">
        <v>110361</v>
      </c>
      <c r="G34" s="8">
        <v>115</v>
      </c>
      <c r="H34" s="101">
        <v>2856</v>
      </c>
      <c r="I34" s="101">
        <v>2563</v>
      </c>
      <c r="J34" s="101">
        <v>5423</v>
      </c>
      <c r="K34" s="11">
        <v>96146</v>
      </c>
    </row>
    <row r="35" spans="2:11" ht="17.5" thickBot="1">
      <c r="B35" s="10">
        <v>112</v>
      </c>
      <c r="C35" s="104">
        <v>3532</v>
      </c>
      <c r="D35" s="104">
        <v>4036</v>
      </c>
      <c r="E35" s="111">
        <v>7577</v>
      </c>
      <c r="F35" s="106">
        <v>117938</v>
      </c>
      <c r="G35" s="10">
        <v>114</v>
      </c>
      <c r="H35" s="105">
        <v>3432</v>
      </c>
      <c r="I35" s="105">
        <v>2777</v>
      </c>
      <c r="J35" s="105">
        <v>6214</v>
      </c>
      <c r="K35" s="12">
        <v>102360</v>
      </c>
    </row>
    <row r="36" spans="2:11" ht="17.5" thickBot="1">
      <c r="B36" s="7">
        <v>111</v>
      </c>
      <c r="C36" s="107">
        <v>3729</v>
      </c>
      <c r="D36" s="107">
        <v>4352</v>
      </c>
      <c r="E36" s="108">
        <v>8098</v>
      </c>
      <c r="F36" s="109">
        <v>126036</v>
      </c>
      <c r="G36" s="7">
        <v>113</v>
      </c>
      <c r="H36" s="108">
        <v>3609</v>
      </c>
      <c r="I36" s="108">
        <v>3355</v>
      </c>
      <c r="J36" s="108">
        <v>6972</v>
      </c>
      <c r="K36" s="109">
        <v>109332</v>
      </c>
    </row>
    <row r="37" spans="2:11" ht="17.5" thickBot="1">
      <c r="B37" s="8">
        <v>110</v>
      </c>
      <c r="C37" s="103">
        <v>3842</v>
      </c>
      <c r="D37" s="103">
        <v>4281</v>
      </c>
      <c r="E37" s="101">
        <v>8137</v>
      </c>
      <c r="F37" s="11">
        <v>134173</v>
      </c>
      <c r="G37" s="8">
        <v>112</v>
      </c>
      <c r="H37" s="101">
        <v>2577</v>
      </c>
      <c r="I37" s="101">
        <v>2485</v>
      </c>
      <c r="J37" s="101">
        <v>5072</v>
      </c>
      <c r="K37" s="11">
        <v>114404</v>
      </c>
    </row>
    <row r="38" spans="2:11" ht="17.5" thickBot="1">
      <c r="B38" s="8">
        <v>109</v>
      </c>
      <c r="C38" s="103">
        <v>3640</v>
      </c>
      <c r="D38" s="103">
        <v>3946</v>
      </c>
      <c r="E38" s="101">
        <v>7598</v>
      </c>
      <c r="F38" s="11">
        <v>141771</v>
      </c>
      <c r="G38" s="8">
        <v>111</v>
      </c>
      <c r="H38" s="101">
        <v>3398</v>
      </c>
      <c r="I38" s="101">
        <v>2619</v>
      </c>
      <c r="J38" s="101">
        <v>6032</v>
      </c>
      <c r="K38" s="11">
        <v>120436</v>
      </c>
    </row>
    <row r="39" spans="2:11" ht="17.5" thickBot="1">
      <c r="B39" s="8">
        <v>108</v>
      </c>
      <c r="C39" s="103">
        <v>3529</v>
      </c>
      <c r="D39" s="103">
        <v>3828</v>
      </c>
      <c r="E39" s="101">
        <v>7370</v>
      </c>
      <c r="F39" s="11">
        <v>149141</v>
      </c>
      <c r="G39" s="8">
        <v>110</v>
      </c>
      <c r="H39" s="101">
        <v>3932</v>
      </c>
      <c r="I39" s="101">
        <v>3866</v>
      </c>
      <c r="J39" s="101">
        <v>7817</v>
      </c>
      <c r="K39" s="11">
        <v>128253</v>
      </c>
    </row>
    <row r="40" spans="2:11" ht="17.5" thickBot="1">
      <c r="B40" s="8">
        <v>107</v>
      </c>
      <c r="C40" s="103">
        <v>3788</v>
      </c>
      <c r="D40" s="103">
        <v>4174</v>
      </c>
      <c r="E40" s="101">
        <v>7986</v>
      </c>
      <c r="F40" s="11">
        <v>157127</v>
      </c>
      <c r="G40" s="8">
        <v>109</v>
      </c>
      <c r="H40" s="101">
        <v>2752</v>
      </c>
      <c r="I40" s="101">
        <v>2884</v>
      </c>
      <c r="J40" s="101">
        <v>5647</v>
      </c>
      <c r="K40" s="11">
        <v>133900</v>
      </c>
    </row>
    <row r="41" spans="2:11" ht="17.5" thickBot="1">
      <c r="B41" s="8">
        <v>106</v>
      </c>
      <c r="C41" s="103">
        <v>3907</v>
      </c>
      <c r="D41" s="103">
        <v>4314</v>
      </c>
      <c r="E41" s="101">
        <v>8237</v>
      </c>
      <c r="F41" s="11">
        <v>165364</v>
      </c>
      <c r="G41" s="8">
        <v>108</v>
      </c>
      <c r="H41" s="101">
        <v>3153</v>
      </c>
      <c r="I41" s="101">
        <v>2637</v>
      </c>
      <c r="J41" s="101">
        <v>5804</v>
      </c>
      <c r="K41" s="11">
        <v>139704</v>
      </c>
    </row>
    <row r="42" spans="2:11" ht="17.5" thickBot="1">
      <c r="B42" s="8">
        <v>105</v>
      </c>
      <c r="C42" s="103">
        <v>3892</v>
      </c>
      <c r="D42" s="103">
        <v>4295</v>
      </c>
      <c r="E42" s="101">
        <v>8201</v>
      </c>
      <c r="F42" s="11">
        <v>173565</v>
      </c>
      <c r="G42" s="8">
        <v>107</v>
      </c>
      <c r="H42" s="101">
        <v>3153</v>
      </c>
      <c r="I42" s="101">
        <v>3143</v>
      </c>
      <c r="J42" s="101">
        <v>6312</v>
      </c>
      <c r="K42" s="11">
        <v>146016</v>
      </c>
    </row>
    <row r="43" spans="2:11" ht="17.5" thickBot="1">
      <c r="B43" s="8">
        <v>104</v>
      </c>
      <c r="C43" s="103">
        <v>3464</v>
      </c>
      <c r="D43" s="103">
        <v>3772</v>
      </c>
      <c r="E43" s="101">
        <v>7251</v>
      </c>
      <c r="F43" s="11">
        <v>180816</v>
      </c>
      <c r="G43" s="8">
        <v>106</v>
      </c>
      <c r="H43" s="101">
        <v>3254</v>
      </c>
      <c r="I43" s="101">
        <v>4033</v>
      </c>
      <c r="J43" s="101">
        <v>7301</v>
      </c>
      <c r="K43" s="11">
        <v>153317</v>
      </c>
    </row>
    <row r="44" spans="2:11" ht="17.5" thickBot="1">
      <c r="B44" s="8">
        <v>103</v>
      </c>
      <c r="C44" s="103">
        <v>3900</v>
      </c>
      <c r="D44" s="103">
        <v>4149</v>
      </c>
      <c r="E44" s="101">
        <v>8063</v>
      </c>
      <c r="F44" s="11">
        <v>188879</v>
      </c>
      <c r="G44" s="8">
        <v>105</v>
      </c>
      <c r="H44" s="101">
        <v>3279</v>
      </c>
      <c r="I44" s="101">
        <v>3244</v>
      </c>
      <c r="J44" s="101">
        <v>6539</v>
      </c>
      <c r="K44" s="11">
        <v>159856</v>
      </c>
    </row>
    <row r="45" spans="2:11" ht="17.5" thickBot="1">
      <c r="B45" s="8">
        <v>102</v>
      </c>
      <c r="C45" s="103">
        <v>3239</v>
      </c>
      <c r="D45" s="103">
        <v>3457</v>
      </c>
      <c r="E45" s="101">
        <v>6713</v>
      </c>
      <c r="F45" s="11">
        <v>195592</v>
      </c>
      <c r="G45" s="8">
        <v>104</v>
      </c>
      <c r="H45" s="101">
        <v>3454</v>
      </c>
      <c r="I45" s="101">
        <v>3808</v>
      </c>
      <c r="J45" s="101">
        <v>7272</v>
      </c>
      <c r="K45" s="11">
        <v>167128</v>
      </c>
    </row>
    <row r="46" spans="2:11" ht="17.5" thickBot="1">
      <c r="B46" s="8">
        <v>101</v>
      </c>
      <c r="C46" s="103">
        <v>3777</v>
      </c>
      <c r="D46" s="103">
        <v>3924</v>
      </c>
      <c r="E46" s="101">
        <v>7717</v>
      </c>
      <c r="F46" s="11">
        <v>203309</v>
      </c>
      <c r="G46" s="8">
        <v>103</v>
      </c>
      <c r="H46" s="101">
        <v>3299</v>
      </c>
      <c r="I46" s="101">
        <v>3659</v>
      </c>
      <c r="J46" s="101">
        <v>6970</v>
      </c>
      <c r="K46" s="11">
        <v>174098</v>
      </c>
    </row>
    <row r="47" spans="2:11" ht="17.5" thickBot="1">
      <c r="B47" s="8">
        <v>100</v>
      </c>
      <c r="C47" s="103">
        <v>3662</v>
      </c>
      <c r="D47" s="103">
        <v>3695</v>
      </c>
      <c r="E47" s="101">
        <v>7374</v>
      </c>
      <c r="F47" s="11">
        <v>210683</v>
      </c>
      <c r="G47" s="8">
        <v>102</v>
      </c>
      <c r="H47" s="101">
        <v>3492</v>
      </c>
      <c r="I47" s="101">
        <v>3878</v>
      </c>
      <c r="J47" s="101">
        <v>7380</v>
      </c>
      <c r="K47" s="11">
        <v>181478</v>
      </c>
    </row>
    <row r="48" spans="2:11" ht="17.5" thickBot="1">
      <c r="B48" s="8">
        <v>99</v>
      </c>
      <c r="C48" s="103">
        <v>3477</v>
      </c>
      <c r="D48" s="103">
        <v>3725</v>
      </c>
      <c r="E48" s="101">
        <v>7215</v>
      </c>
      <c r="F48" s="11">
        <v>217898</v>
      </c>
      <c r="G48" s="8">
        <v>101</v>
      </c>
      <c r="H48" s="101">
        <v>3034</v>
      </c>
      <c r="I48" s="101">
        <v>3696</v>
      </c>
      <c r="J48" s="101">
        <v>6742</v>
      </c>
      <c r="K48" s="11">
        <v>188220</v>
      </c>
    </row>
    <row r="49" spans="2:11" ht="17.5" thickBot="1">
      <c r="B49" s="8">
        <v>98</v>
      </c>
      <c r="C49" s="103">
        <v>3577</v>
      </c>
      <c r="D49" s="103">
        <v>3654</v>
      </c>
      <c r="E49" s="101">
        <v>7250</v>
      </c>
      <c r="F49" s="11">
        <v>225148</v>
      </c>
      <c r="G49" s="8">
        <v>100</v>
      </c>
      <c r="H49" s="101">
        <v>2768</v>
      </c>
      <c r="I49" s="101">
        <v>3022</v>
      </c>
      <c r="J49" s="101">
        <v>5808</v>
      </c>
      <c r="K49" s="11">
        <v>194028</v>
      </c>
    </row>
    <row r="50" spans="2:11" ht="17.5" thickBot="1">
      <c r="B50" s="8">
        <v>97</v>
      </c>
      <c r="C50" s="103">
        <v>3142</v>
      </c>
      <c r="D50" s="103">
        <v>3199</v>
      </c>
      <c r="E50" s="101">
        <v>6359</v>
      </c>
      <c r="F50" s="11">
        <v>231507</v>
      </c>
      <c r="G50" s="8">
        <v>99</v>
      </c>
      <c r="H50" s="101">
        <v>2567</v>
      </c>
      <c r="I50" s="101">
        <v>2762</v>
      </c>
      <c r="J50" s="101">
        <v>5346</v>
      </c>
      <c r="K50" s="11">
        <v>199374</v>
      </c>
    </row>
    <row r="51" spans="2:11" ht="17.5" thickBot="1">
      <c r="B51" s="8">
        <v>96</v>
      </c>
      <c r="C51" s="103">
        <v>2937</v>
      </c>
      <c r="D51" s="103">
        <v>3010</v>
      </c>
      <c r="E51" s="101">
        <v>5958</v>
      </c>
      <c r="F51" s="11">
        <v>237465</v>
      </c>
      <c r="G51" s="8">
        <v>98</v>
      </c>
      <c r="H51" s="101">
        <v>2574</v>
      </c>
      <c r="I51" s="101">
        <v>3305</v>
      </c>
      <c r="J51" s="101">
        <v>5891</v>
      </c>
      <c r="K51" s="11">
        <v>205265</v>
      </c>
    </row>
    <row r="52" spans="2:11" ht="17.5" thickBot="1">
      <c r="B52" s="8">
        <v>95</v>
      </c>
      <c r="C52" s="103">
        <v>2948</v>
      </c>
      <c r="D52" s="103">
        <v>2958</v>
      </c>
      <c r="E52" s="101">
        <v>5921</v>
      </c>
      <c r="F52" s="11">
        <v>243386</v>
      </c>
      <c r="G52" s="8">
        <v>97</v>
      </c>
      <c r="H52" s="101">
        <v>2826</v>
      </c>
      <c r="I52" s="101">
        <v>3633</v>
      </c>
      <c r="J52" s="101">
        <v>6478</v>
      </c>
      <c r="K52" s="11">
        <v>211743</v>
      </c>
    </row>
    <row r="53" spans="2:11" ht="17.5" thickBot="1">
      <c r="B53" s="8">
        <v>94</v>
      </c>
      <c r="C53" s="103">
        <v>3049</v>
      </c>
      <c r="D53" s="103">
        <v>3113</v>
      </c>
      <c r="E53" s="101">
        <v>6175</v>
      </c>
      <c r="F53" s="11">
        <v>249561</v>
      </c>
      <c r="G53" s="8">
        <v>96</v>
      </c>
      <c r="H53" s="101">
        <v>2295</v>
      </c>
      <c r="I53" s="101">
        <v>2759</v>
      </c>
      <c r="J53" s="101">
        <v>5065</v>
      </c>
      <c r="K53" s="11">
        <v>216808</v>
      </c>
    </row>
    <row r="54" spans="2:11" ht="17.5" thickBot="1">
      <c r="B54" s="8">
        <v>93</v>
      </c>
      <c r="C54" s="103">
        <v>2941</v>
      </c>
      <c r="D54" s="103">
        <v>3001</v>
      </c>
      <c r="E54" s="101">
        <v>5958</v>
      </c>
      <c r="F54" s="11">
        <v>255519</v>
      </c>
      <c r="G54" s="8">
        <v>95</v>
      </c>
      <c r="H54" s="101">
        <v>2036</v>
      </c>
      <c r="I54" s="101">
        <v>2722</v>
      </c>
      <c r="J54" s="101">
        <v>4770</v>
      </c>
      <c r="K54" s="11">
        <v>221578</v>
      </c>
    </row>
    <row r="55" spans="2:11" ht="17.5" thickBot="1">
      <c r="B55" s="8">
        <v>92</v>
      </c>
      <c r="C55" s="103">
        <v>2897</v>
      </c>
      <c r="D55" s="103">
        <v>2792</v>
      </c>
      <c r="E55" s="101">
        <v>5705</v>
      </c>
      <c r="F55" s="11">
        <v>261224</v>
      </c>
      <c r="G55" s="8">
        <v>94</v>
      </c>
      <c r="H55" s="101">
        <v>1977</v>
      </c>
      <c r="I55" s="101">
        <v>2304</v>
      </c>
      <c r="J55" s="101">
        <v>4290</v>
      </c>
      <c r="K55" s="11">
        <v>225868</v>
      </c>
    </row>
    <row r="56" spans="2:11" ht="17.5" thickBot="1">
      <c r="B56" s="8">
        <v>91</v>
      </c>
      <c r="C56" s="103">
        <v>2176</v>
      </c>
      <c r="D56" s="103">
        <v>2111</v>
      </c>
      <c r="E56" s="101">
        <v>4299</v>
      </c>
      <c r="F56" s="11">
        <v>265523</v>
      </c>
      <c r="G56" s="8">
        <v>93</v>
      </c>
      <c r="H56" s="101">
        <v>2286</v>
      </c>
      <c r="I56" s="101">
        <v>3183</v>
      </c>
      <c r="J56" s="101">
        <v>5484</v>
      </c>
      <c r="K56" s="11">
        <v>231352</v>
      </c>
    </row>
    <row r="57" spans="2:11" ht="17.5" thickBot="1">
      <c r="B57" s="8">
        <v>90</v>
      </c>
      <c r="C57" s="103">
        <v>2617</v>
      </c>
      <c r="D57" s="103">
        <v>2453</v>
      </c>
      <c r="E57" s="101">
        <v>5080</v>
      </c>
      <c r="F57" s="11">
        <v>270603</v>
      </c>
      <c r="G57" s="8">
        <v>92</v>
      </c>
      <c r="H57" s="101">
        <v>1802</v>
      </c>
      <c r="I57" s="101">
        <v>2002</v>
      </c>
      <c r="J57" s="101">
        <v>3815</v>
      </c>
      <c r="K57" s="11">
        <v>235167</v>
      </c>
    </row>
    <row r="58" spans="2:11" ht="17.5" thickBot="1">
      <c r="B58" s="8">
        <v>89</v>
      </c>
      <c r="C58" s="103">
        <v>2614</v>
      </c>
      <c r="D58" s="103">
        <v>2365</v>
      </c>
      <c r="E58" s="101">
        <v>4993</v>
      </c>
      <c r="F58" s="11">
        <v>275596</v>
      </c>
      <c r="G58" s="8">
        <v>91</v>
      </c>
      <c r="H58" s="101">
        <v>1427</v>
      </c>
      <c r="I58" s="101">
        <v>1762</v>
      </c>
      <c r="J58" s="101">
        <v>3199</v>
      </c>
      <c r="K58" s="11">
        <v>238366</v>
      </c>
    </row>
    <row r="59" spans="2:11" ht="17.5" thickBot="1">
      <c r="B59" s="8">
        <v>88</v>
      </c>
      <c r="C59" s="103">
        <v>2431</v>
      </c>
      <c r="D59" s="103">
        <v>2214</v>
      </c>
      <c r="E59" s="101">
        <v>4660</v>
      </c>
      <c r="F59" s="11">
        <v>280256</v>
      </c>
      <c r="G59" s="8">
        <v>90</v>
      </c>
      <c r="H59" s="101">
        <v>1469</v>
      </c>
      <c r="I59" s="101">
        <v>2017</v>
      </c>
      <c r="J59" s="101">
        <v>3494</v>
      </c>
      <c r="K59" s="11">
        <v>241860</v>
      </c>
    </row>
    <row r="60" spans="2:11" ht="17.5" thickBot="1">
      <c r="B60" s="8">
        <v>87</v>
      </c>
      <c r="C60" s="103">
        <v>2338</v>
      </c>
      <c r="D60" s="103">
        <v>2139</v>
      </c>
      <c r="E60" s="101">
        <v>4492</v>
      </c>
      <c r="F60" s="11">
        <v>284748</v>
      </c>
      <c r="G60" s="8">
        <v>89</v>
      </c>
      <c r="H60" s="101">
        <v>1824</v>
      </c>
      <c r="I60" s="101">
        <v>2523</v>
      </c>
      <c r="J60" s="101">
        <v>4352</v>
      </c>
      <c r="K60" s="11">
        <v>246212</v>
      </c>
    </row>
    <row r="61" spans="2:11" ht="17.5" thickBot="1">
      <c r="B61" s="8">
        <v>86</v>
      </c>
      <c r="C61" s="103">
        <v>2091</v>
      </c>
      <c r="D61" s="103">
        <v>1954</v>
      </c>
      <c r="E61" s="101">
        <v>4054</v>
      </c>
      <c r="F61" s="11">
        <v>288802</v>
      </c>
      <c r="G61" s="8">
        <v>88</v>
      </c>
      <c r="H61" s="101">
        <v>1719</v>
      </c>
      <c r="I61" s="101">
        <v>2233</v>
      </c>
      <c r="J61" s="101">
        <v>3961</v>
      </c>
      <c r="K61" s="11">
        <v>250173</v>
      </c>
    </row>
    <row r="62" spans="2:11" ht="17.5" thickBot="1">
      <c r="B62" s="8">
        <v>85</v>
      </c>
      <c r="C62" s="103">
        <v>1882</v>
      </c>
      <c r="D62" s="103">
        <v>1612</v>
      </c>
      <c r="E62" s="101">
        <v>3506</v>
      </c>
      <c r="F62" s="11">
        <v>292308</v>
      </c>
      <c r="G62" s="8">
        <v>87</v>
      </c>
      <c r="H62" s="101">
        <v>1459</v>
      </c>
      <c r="I62" s="101">
        <v>1676</v>
      </c>
      <c r="J62" s="101">
        <v>3139</v>
      </c>
      <c r="K62" s="11">
        <v>253312</v>
      </c>
    </row>
    <row r="63" spans="2:11" ht="17.5" thickBot="1">
      <c r="B63" s="8">
        <v>84</v>
      </c>
      <c r="C63" s="103">
        <v>1912</v>
      </c>
      <c r="D63" s="103">
        <v>1739</v>
      </c>
      <c r="E63" s="101">
        <v>3662</v>
      </c>
      <c r="F63" s="11">
        <v>295970</v>
      </c>
      <c r="G63" s="8">
        <v>86</v>
      </c>
      <c r="H63" s="101">
        <v>1238</v>
      </c>
      <c r="I63" s="101">
        <v>1645</v>
      </c>
      <c r="J63" s="101">
        <v>2888</v>
      </c>
      <c r="K63" s="11">
        <v>256200</v>
      </c>
    </row>
    <row r="64" spans="2:11" ht="17.5" thickBot="1">
      <c r="B64" s="8">
        <v>83</v>
      </c>
      <c r="C64" s="103">
        <v>1932</v>
      </c>
      <c r="D64" s="103">
        <v>1656</v>
      </c>
      <c r="E64" s="101">
        <v>3596</v>
      </c>
      <c r="F64" s="11">
        <v>299566</v>
      </c>
      <c r="G64" s="8">
        <v>85</v>
      </c>
      <c r="H64" s="101">
        <v>1976</v>
      </c>
      <c r="I64" s="101">
        <v>2668</v>
      </c>
      <c r="J64" s="101">
        <v>4651</v>
      </c>
      <c r="K64" s="11">
        <v>260851</v>
      </c>
    </row>
    <row r="65" spans="2:11" ht="17.5" thickBot="1">
      <c r="B65" s="8">
        <v>82</v>
      </c>
      <c r="C65" s="103">
        <v>1653</v>
      </c>
      <c r="D65" s="103">
        <v>1556</v>
      </c>
      <c r="E65" s="101">
        <v>3211</v>
      </c>
      <c r="F65" s="11">
        <v>302777</v>
      </c>
      <c r="G65" s="8">
        <v>84</v>
      </c>
      <c r="H65" s="101">
        <v>1806</v>
      </c>
      <c r="I65" s="101">
        <v>2328</v>
      </c>
      <c r="J65" s="101">
        <v>4143</v>
      </c>
      <c r="K65" s="11">
        <v>264994</v>
      </c>
    </row>
    <row r="66" spans="2:11" ht="17.5" thickBot="1">
      <c r="B66" s="8">
        <v>81</v>
      </c>
      <c r="C66" s="103">
        <v>1707</v>
      </c>
      <c r="D66" s="103">
        <v>1426</v>
      </c>
      <c r="E66" s="101">
        <v>3147</v>
      </c>
      <c r="F66" s="11">
        <v>305924</v>
      </c>
      <c r="G66" s="8">
        <v>83</v>
      </c>
      <c r="H66" s="101">
        <v>1731</v>
      </c>
      <c r="I66" s="101">
        <v>2221</v>
      </c>
      <c r="J66" s="101">
        <v>3958</v>
      </c>
      <c r="K66" s="11">
        <v>268952</v>
      </c>
    </row>
    <row r="67" spans="2:11" ht="17.5" thickBot="1">
      <c r="B67" s="8">
        <v>80</v>
      </c>
      <c r="C67" s="103">
        <v>1533</v>
      </c>
      <c r="D67" s="103">
        <v>1318</v>
      </c>
      <c r="E67" s="101">
        <v>2860</v>
      </c>
      <c r="F67" s="11">
        <v>308784</v>
      </c>
      <c r="G67" s="8">
        <v>82</v>
      </c>
      <c r="H67" s="101">
        <v>1778</v>
      </c>
      <c r="I67" s="101">
        <v>1989</v>
      </c>
      <c r="J67" s="101">
        <v>3777</v>
      </c>
      <c r="K67" s="11">
        <v>272729</v>
      </c>
    </row>
    <row r="68" spans="2:11" ht="17.5" thickBot="1">
      <c r="B68" s="8">
        <v>79</v>
      </c>
      <c r="C68" s="103">
        <v>1509</v>
      </c>
      <c r="D68" s="103">
        <v>1234</v>
      </c>
      <c r="E68" s="101">
        <v>2752</v>
      </c>
      <c r="F68" s="11">
        <v>311536</v>
      </c>
      <c r="G68" s="8">
        <v>81</v>
      </c>
      <c r="H68" s="101">
        <v>2685</v>
      </c>
      <c r="I68" s="101">
        <v>3349</v>
      </c>
      <c r="J68" s="101">
        <v>6049</v>
      </c>
      <c r="K68" s="11">
        <v>278778</v>
      </c>
    </row>
    <row r="69" spans="2:11" ht="17.5" thickBot="1">
      <c r="B69" s="8">
        <v>78</v>
      </c>
      <c r="C69" s="103">
        <v>1494</v>
      </c>
      <c r="D69" s="103">
        <v>1195</v>
      </c>
      <c r="E69" s="101">
        <v>2695</v>
      </c>
      <c r="F69" s="11">
        <v>314231</v>
      </c>
      <c r="G69" s="8">
        <v>80</v>
      </c>
      <c r="H69" s="101">
        <v>2934</v>
      </c>
      <c r="I69" s="101">
        <v>3566</v>
      </c>
      <c r="J69" s="101">
        <v>6518</v>
      </c>
      <c r="K69" s="11">
        <v>285296</v>
      </c>
    </row>
    <row r="70" spans="2:11" ht="17.5" thickBot="1">
      <c r="B70" s="8">
        <v>77</v>
      </c>
      <c r="C70" s="103">
        <v>1481</v>
      </c>
      <c r="D70" s="103">
        <v>1164</v>
      </c>
      <c r="E70" s="101">
        <v>2651</v>
      </c>
      <c r="F70" s="11">
        <v>316882</v>
      </c>
      <c r="G70" s="8">
        <v>79</v>
      </c>
      <c r="H70" s="101">
        <v>6522</v>
      </c>
      <c r="I70" s="101">
        <v>5693</v>
      </c>
      <c r="J70" s="101">
        <v>12268</v>
      </c>
      <c r="K70" s="11">
        <v>297564</v>
      </c>
    </row>
    <row r="71" spans="2:11" ht="17.5" thickBot="1">
      <c r="B71" s="10">
        <v>76</v>
      </c>
      <c r="C71" s="104">
        <v>1453</v>
      </c>
      <c r="D71" s="104">
        <v>1100</v>
      </c>
      <c r="E71" s="105">
        <v>2555</v>
      </c>
      <c r="F71" s="12">
        <v>319437</v>
      </c>
      <c r="G71" s="10">
        <v>78</v>
      </c>
      <c r="H71" s="105">
        <v>3843</v>
      </c>
      <c r="I71" s="105">
        <v>3271</v>
      </c>
      <c r="J71" s="105">
        <v>7138</v>
      </c>
      <c r="K71" s="12">
        <v>304702</v>
      </c>
    </row>
    <row r="72" spans="2:11" ht="17.5" thickBot="1">
      <c r="B72" s="7">
        <v>75</v>
      </c>
      <c r="C72" s="108">
        <v>1352</v>
      </c>
      <c r="D72" s="108">
        <v>1084</v>
      </c>
      <c r="E72" s="108">
        <v>2447</v>
      </c>
      <c r="F72" s="109">
        <v>321884</v>
      </c>
      <c r="G72" s="7">
        <v>77</v>
      </c>
      <c r="H72" s="108">
        <v>3266</v>
      </c>
      <c r="I72" s="108">
        <v>3935</v>
      </c>
      <c r="J72" s="108">
        <v>7221</v>
      </c>
      <c r="K72" s="109">
        <v>311923</v>
      </c>
    </row>
    <row r="73" spans="2:11" ht="17.5" thickBot="1">
      <c r="B73" s="8">
        <v>74</v>
      </c>
      <c r="C73" s="101">
        <v>1275</v>
      </c>
      <c r="D73" s="13">
        <v>972</v>
      </c>
      <c r="E73" s="101">
        <v>2258</v>
      </c>
      <c r="F73" s="11">
        <v>324142</v>
      </c>
      <c r="G73" s="8">
        <v>76</v>
      </c>
      <c r="H73" s="101">
        <v>3021</v>
      </c>
      <c r="I73" s="101">
        <v>3556</v>
      </c>
      <c r="J73" s="101">
        <v>6597</v>
      </c>
      <c r="K73" s="11">
        <v>318520</v>
      </c>
    </row>
    <row r="74" spans="2:11" ht="17.5" thickBot="1">
      <c r="B74" s="8">
        <v>73</v>
      </c>
      <c r="C74" s="101">
        <v>1151</v>
      </c>
      <c r="D74" s="13">
        <v>879</v>
      </c>
      <c r="E74" s="101">
        <v>2040</v>
      </c>
      <c r="F74" s="11">
        <v>326182</v>
      </c>
      <c r="G74" s="8">
        <v>75</v>
      </c>
      <c r="H74" s="101">
        <v>2324</v>
      </c>
      <c r="I74" s="101">
        <v>2766</v>
      </c>
      <c r="J74" s="101">
        <v>5102</v>
      </c>
      <c r="K74" s="11">
        <v>323622</v>
      </c>
    </row>
    <row r="75" spans="2:11" ht="17.5" thickBot="1">
      <c r="B75" s="8">
        <v>72</v>
      </c>
      <c r="C75" s="101">
        <v>1318</v>
      </c>
      <c r="D75" s="101">
        <v>1040</v>
      </c>
      <c r="E75" s="101">
        <v>2365</v>
      </c>
      <c r="F75" s="11">
        <v>328547</v>
      </c>
      <c r="G75" s="8">
        <v>74</v>
      </c>
      <c r="H75" s="101">
        <v>2979</v>
      </c>
      <c r="I75" s="101">
        <v>3066</v>
      </c>
      <c r="J75" s="101">
        <v>6066</v>
      </c>
      <c r="K75" s="11">
        <v>329688</v>
      </c>
    </row>
    <row r="76" spans="2:11" ht="17.5" thickBot="1">
      <c r="B76" s="8">
        <v>71</v>
      </c>
      <c r="C76" s="101">
        <v>1293</v>
      </c>
      <c r="D76" s="13">
        <v>968</v>
      </c>
      <c r="E76" s="101">
        <v>2265</v>
      </c>
      <c r="F76" s="11">
        <v>330812</v>
      </c>
      <c r="G76" s="8">
        <v>73</v>
      </c>
      <c r="H76" s="101">
        <v>2543</v>
      </c>
      <c r="I76" s="101">
        <v>3041</v>
      </c>
      <c r="J76" s="101">
        <v>5603</v>
      </c>
      <c r="K76" s="11">
        <v>335291</v>
      </c>
    </row>
    <row r="77" spans="2:11" ht="17.5" thickBot="1">
      <c r="B77" s="8">
        <v>70</v>
      </c>
      <c r="C77" s="101">
        <v>1395</v>
      </c>
      <c r="D77" s="101">
        <v>1012</v>
      </c>
      <c r="E77" s="101">
        <v>2413</v>
      </c>
      <c r="F77" s="11">
        <v>333225</v>
      </c>
      <c r="G77" s="8">
        <v>72</v>
      </c>
      <c r="H77" s="101">
        <v>3420</v>
      </c>
      <c r="I77" s="101">
        <v>3861</v>
      </c>
      <c r="J77" s="101">
        <v>7302</v>
      </c>
      <c r="K77" s="11">
        <v>342593</v>
      </c>
    </row>
    <row r="78" spans="2:11" ht="17.5" thickBot="1">
      <c r="B78" s="8">
        <v>69</v>
      </c>
      <c r="C78" s="101">
        <v>1194</v>
      </c>
      <c r="D78" s="13">
        <v>919</v>
      </c>
      <c r="E78" s="101">
        <v>2121</v>
      </c>
      <c r="F78" s="11">
        <v>335346</v>
      </c>
      <c r="G78" s="8">
        <v>71</v>
      </c>
      <c r="H78" s="101">
        <v>3933</v>
      </c>
      <c r="I78" s="101">
        <v>4610</v>
      </c>
      <c r="J78" s="101">
        <v>8574</v>
      </c>
      <c r="K78" s="11">
        <v>351167</v>
      </c>
    </row>
    <row r="79" spans="2:11" ht="17.5" thickBot="1">
      <c r="B79" s="8">
        <v>68</v>
      </c>
      <c r="C79" s="101">
        <v>1779</v>
      </c>
      <c r="D79" s="101">
        <v>1031</v>
      </c>
      <c r="E79" s="101">
        <v>2816</v>
      </c>
      <c r="F79" s="11">
        <v>338162</v>
      </c>
      <c r="G79" s="8">
        <v>70</v>
      </c>
      <c r="H79" s="101">
        <v>1509</v>
      </c>
      <c r="I79" s="101">
        <v>1688</v>
      </c>
      <c r="J79" s="101">
        <v>3215</v>
      </c>
      <c r="K79" s="11">
        <v>354382</v>
      </c>
    </row>
    <row r="80" spans="2:11" ht="17.5" thickBot="1">
      <c r="B80" s="8">
        <v>67</v>
      </c>
      <c r="C80" s="101">
        <v>1305</v>
      </c>
      <c r="D80" s="13">
        <v>811</v>
      </c>
      <c r="E80" s="101">
        <v>2130</v>
      </c>
      <c r="F80" s="11">
        <v>340292</v>
      </c>
      <c r="G80" s="8">
        <v>69</v>
      </c>
      <c r="H80" s="101">
        <v>1034</v>
      </c>
      <c r="I80" s="101">
        <v>1167</v>
      </c>
      <c r="J80" s="101">
        <v>2207</v>
      </c>
      <c r="K80" s="11">
        <v>356589</v>
      </c>
    </row>
    <row r="81" spans="2:11" ht="17.5" thickBot="1">
      <c r="B81" s="8">
        <v>66</v>
      </c>
      <c r="C81" s="101">
        <v>2793</v>
      </c>
      <c r="D81" s="101">
        <v>1565</v>
      </c>
      <c r="E81" s="101">
        <v>4375</v>
      </c>
      <c r="F81" s="11">
        <v>344667</v>
      </c>
      <c r="G81" s="8">
        <v>68</v>
      </c>
      <c r="H81" s="101">
        <v>2555</v>
      </c>
      <c r="I81" s="101">
        <v>2822</v>
      </c>
      <c r="J81" s="101">
        <v>5402</v>
      </c>
      <c r="K81" s="11">
        <v>361991</v>
      </c>
    </row>
    <row r="82" spans="2:11" ht="17.5" thickBot="1">
      <c r="B82" s="8">
        <v>65</v>
      </c>
      <c r="C82" s="101">
        <v>1621</v>
      </c>
      <c r="D82" s="13">
        <v>990</v>
      </c>
      <c r="E82" s="101">
        <v>2623</v>
      </c>
      <c r="F82" s="11">
        <v>347290</v>
      </c>
      <c r="G82" s="8">
        <v>67</v>
      </c>
      <c r="H82" s="13">
        <v>733</v>
      </c>
      <c r="I82" s="13">
        <v>678</v>
      </c>
      <c r="J82" s="101">
        <v>1418</v>
      </c>
      <c r="K82" s="11">
        <v>363409</v>
      </c>
    </row>
    <row r="83" spans="2:11" ht="17.5" thickBot="1">
      <c r="B83" s="8">
        <v>64</v>
      </c>
      <c r="C83" s="101">
        <v>1250</v>
      </c>
      <c r="D83" s="13">
        <v>783</v>
      </c>
      <c r="E83" s="101">
        <v>2044</v>
      </c>
      <c r="F83" s="11">
        <v>349334</v>
      </c>
      <c r="G83" s="8">
        <v>66</v>
      </c>
      <c r="H83" s="13">
        <v>578</v>
      </c>
      <c r="I83" s="13">
        <v>635</v>
      </c>
      <c r="J83" s="101">
        <v>1217</v>
      </c>
      <c r="K83" s="11">
        <v>364626</v>
      </c>
    </row>
    <row r="84" spans="2:11" ht="17.5" thickBot="1">
      <c r="B84" s="8">
        <v>63</v>
      </c>
      <c r="C84" s="101">
        <v>2484</v>
      </c>
      <c r="D84" s="101">
        <v>1137</v>
      </c>
      <c r="E84" s="101">
        <v>3640</v>
      </c>
      <c r="F84" s="11">
        <v>352974</v>
      </c>
      <c r="G84" s="8">
        <v>65</v>
      </c>
      <c r="H84" s="13">
        <v>370</v>
      </c>
      <c r="I84" s="13">
        <v>399</v>
      </c>
      <c r="J84" s="13">
        <v>774</v>
      </c>
      <c r="K84" s="11">
        <v>365400</v>
      </c>
    </row>
    <row r="85" spans="2:11" ht="17.5" thickBot="1">
      <c r="B85" s="8">
        <v>62</v>
      </c>
      <c r="C85" s="13">
        <v>936</v>
      </c>
      <c r="D85" s="13">
        <v>512</v>
      </c>
      <c r="E85" s="101">
        <v>1453</v>
      </c>
      <c r="F85" s="11">
        <v>354427</v>
      </c>
      <c r="G85" s="8">
        <v>64</v>
      </c>
      <c r="H85" s="13">
        <v>746</v>
      </c>
      <c r="I85" s="13">
        <v>493</v>
      </c>
      <c r="J85" s="101">
        <v>1241</v>
      </c>
      <c r="K85" s="11">
        <v>366641</v>
      </c>
    </row>
    <row r="86" spans="2:11" ht="17.5" thickBot="1">
      <c r="B86" s="8">
        <v>61</v>
      </c>
      <c r="C86" s="101">
        <v>1207</v>
      </c>
      <c r="D86" s="13">
        <v>645</v>
      </c>
      <c r="E86" s="101">
        <v>1862</v>
      </c>
      <c r="F86" s="11">
        <v>356289</v>
      </c>
      <c r="G86" s="8">
        <v>63</v>
      </c>
      <c r="H86" s="13">
        <v>176</v>
      </c>
      <c r="I86" s="13">
        <v>196</v>
      </c>
      <c r="J86" s="13">
        <v>373</v>
      </c>
      <c r="K86" s="11">
        <v>367014</v>
      </c>
    </row>
    <row r="87" spans="2:11" ht="17.5" thickBot="1">
      <c r="B87" s="8">
        <v>60</v>
      </c>
      <c r="C87" s="101">
        <v>4036</v>
      </c>
      <c r="D87" s="101">
        <v>1656</v>
      </c>
      <c r="E87" s="101">
        <v>5723</v>
      </c>
      <c r="F87" s="11">
        <v>362012</v>
      </c>
      <c r="G87" s="8">
        <v>62</v>
      </c>
      <c r="H87" s="13">
        <v>119</v>
      </c>
      <c r="I87" s="13">
        <v>92</v>
      </c>
      <c r="J87" s="13">
        <v>213</v>
      </c>
      <c r="K87" s="11">
        <v>367227</v>
      </c>
    </row>
    <row r="88" spans="2:11" ht="17.5" thickBot="1">
      <c r="B88" s="8">
        <v>59</v>
      </c>
      <c r="C88" s="13">
        <v>972</v>
      </c>
      <c r="D88" s="13">
        <v>560</v>
      </c>
      <c r="E88" s="101">
        <v>1534</v>
      </c>
      <c r="F88" s="11">
        <v>363546</v>
      </c>
      <c r="G88" s="8">
        <v>60</v>
      </c>
      <c r="H88" s="13">
        <v>660</v>
      </c>
      <c r="I88" s="13">
        <v>428</v>
      </c>
      <c r="J88" s="101">
        <v>1094</v>
      </c>
      <c r="K88" s="11">
        <v>368321</v>
      </c>
    </row>
    <row r="89" spans="2:11" ht="17.5" thickBot="1">
      <c r="B89" s="8">
        <v>58</v>
      </c>
      <c r="C89" s="13">
        <v>845</v>
      </c>
      <c r="D89" s="13">
        <v>461</v>
      </c>
      <c r="E89" s="101">
        <v>1310</v>
      </c>
      <c r="F89" s="11">
        <v>364856</v>
      </c>
      <c r="G89" s="124"/>
      <c r="H89" s="9"/>
      <c r="I89" s="9"/>
      <c r="J89" s="9"/>
      <c r="K89" s="125"/>
    </row>
    <row r="90" spans="2:11" ht="17.5" thickBot="1">
      <c r="B90" s="8">
        <v>57</v>
      </c>
      <c r="C90" s="13">
        <v>844</v>
      </c>
      <c r="D90" s="13">
        <v>430</v>
      </c>
      <c r="E90" s="101">
        <v>1287</v>
      </c>
      <c r="F90" s="11">
        <v>366143</v>
      </c>
      <c r="G90" s="124"/>
      <c r="H90" s="9"/>
      <c r="I90" s="9"/>
      <c r="J90" s="9"/>
      <c r="K90" s="125"/>
    </row>
    <row r="91" spans="2:11" ht="17.5" thickBot="1">
      <c r="B91" s="8">
        <v>56</v>
      </c>
      <c r="C91" s="101">
        <v>1005</v>
      </c>
      <c r="D91" s="13">
        <v>481</v>
      </c>
      <c r="E91" s="101">
        <v>1492</v>
      </c>
      <c r="F91" s="11">
        <v>367635</v>
      </c>
      <c r="G91" s="124"/>
      <c r="H91" s="9"/>
      <c r="I91" s="9"/>
      <c r="J91" s="9"/>
      <c r="K91" s="125"/>
    </row>
    <row r="92" spans="2:11" ht="17.5" thickBot="1">
      <c r="B92" s="8">
        <v>55</v>
      </c>
      <c r="C92" s="13">
        <v>477</v>
      </c>
      <c r="D92" s="13">
        <v>258</v>
      </c>
      <c r="E92" s="13">
        <v>740</v>
      </c>
      <c r="F92" s="11">
        <v>368375</v>
      </c>
      <c r="G92" s="124"/>
      <c r="H92" s="9"/>
      <c r="I92" s="9"/>
      <c r="J92" s="9"/>
      <c r="K92" s="125"/>
    </row>
    <row r="93" spans="2:11" ht="17.5" thickBot="1">
      <c r="B93" s="8">
        <v>54</v>
      </c>
      <c r="C93" s="13">
        <v>704</v>
      </c>
      <c r="D93" s="13">
        <v>361</v>
      </c>
      <c r="E93" s="101">
        <v>1070</v>
      </c>
      <c r="F93" s="11">
        <v>369445</v>
      </c>
      <c r="G93" s="124"/>
      <c r="H93" s="9"/>
      <c r="I93" s="9"/>
      <c r="J93" s="9"/>
      <c r="K93" s="125"/>
    </row>
    <row r="94" spans="2:11" ht="17.5" thickBot="1">
      <c r="B94" s="8">
        <v>53</v>
      </c>
      <c r="C94" s="13">
        <v>358</v>
      </c>
      <c r="D94" s="13">
        <v>171</v>
      </c>
      <c r="E94" s="13">
        <v>531</v>
      </c>
      <c r="F94" s="11">
        <v>369976</v>
      </c>
      <c r="G94" s="126"/>
      <c r="H94" s="127"/>
      <c r="I94" s="127"/>
      <c r="J94" s="127"/>
      <c r="K94" s="128"/>
    </row>
    <row r="95" spans="2:11" ht="17.5" thickBot="1">
      <c r="B95" s="8">
        <v>52</v>
      </c>
      <c r="C95" s="13">
        <v>264</v>
      </c>
      <c r="D95" s="13">
        <v>125</v>
      </c>
      <c r="E95" s="13">
        <v>393</v>
      </c>
      <c r="F95" s="11">
        <v>370369</v>
      </c>
      <c r="G95" s="48"/>
      <c r="H95" s="54"/>
      <c r="I95" s="54"/>
      <c r="J95" s="54"/>
      <c r="K95" s="53"/>
    </row>
    <row r="96" spans="2:11" ht="17.5" thickBot="1">
      <c r="B96" s="8">
        <v>51</v>
      </c>
      <c r="C96" s="13">
        <v>175</v>
      </c>
      <c r="D96" s="13">
        <v>104</v>
      </c>
      <c r="E96" s="13">
        <v>279</v>
      </c>
      <c r="F96" s="11">
        <v>370648</v>
      </c>
      <c r="G96" s="48"/>
      <c r="H96" s="54"/>
      <c r="I96" s="54"/>
      <c r="J96" s="54"/>
      <c r="K96" s="53"/>
    </row>
    <row r="97" spans="2:11" ht="17.5" thickBot="1">
      <c r="B97" s="8">
        <v>50</v>
      </c>
      <c r="C97" s="13">
        <v>148</v>
      </c>
      <c r="D97" s="13">
        <v>70</v>
      </c>
      <c r="E97" s="13">
        <v>223</v>
      </c>
      <c r="F97" s="11">
        <v>370871</v>
      </c>
      <c r="G97" s="48"/>
      <c r="H97" s="54"/>
      <c r="I97" s="54"/>
      <c r="J97" s="54"/>
      <c r="K97" s="53"/>
    </row>
    <row r="98" spans="2:11" ht="17.5" thickBot="1">
      <c r="B98" s="8">
        <v>49</v>
      </c>
      <c r="C98" s="13">
        <v>106</v>
      </c>
      <c r="D98" s="13">
        <v>56</v>
      </c>
      <c r="E98" s="13">
        <v>162</v>
      </c>
      <c r="F98" s="11">
        <v>371033</v>
      </c>
      <c r="G98" s="48"/>
      <c r="H98" s="54"/>
      <c r="I98" s="54"/>
      <c r="J98" s="54"/>
      <c r="K98" s="53"/>
    </row>
    <row r="99" spans="2:11" ht="17.5" thickBot="1">
      <c r="B99" s="8">
        <v>48</v>
      </c>
      <c r="C99" s="13">
        <v>86</v>
      </c>
      <c r="D99" s="13">
        <v>48</v>
      </c>
      <c r="E99" s="13">
        <v>135</v>
      </c>
      <c r="F99" s="11">
        <v>371168</v>
      </c>
      <c r="G99" s="48"/>
      <c r="H99" s="54"/>
      <c r="I99" s="54"/>
      <c r="J99" s="54"/>
      <c r="K99" s="53"/>
    </row>
    <row r="100" spans="2:11" ht="17.5" thickBot="1">
      <c r="B100" s="8">
        <v>47</v>
      </c>
      <c r="C100" s="13">
        <v>53</v>
      </c>
      <c r="D100" s="13">
        <v>29</v>
      </c>
      <c r="E100" s="13">
        <v>82</v>
      </c>
      <c r="F100" s="11">
        <v>371250</v>
      </c>
      <c r="G100" s="46"/>
      <c r="H100" s="47"/>
      <c r="I100" s="47"/>
      <c r="J100" s="47"/>
      <c r="K100" s="47"/>
    </row>
    <row r="101" spans="2:11" ht="17.5" thickBot="1">
      <c r="B101" s="8">
        <v>46</v>
      </c>
      <c r="C101" s="13">
        <v>45</v>
      </c>
      <c r="D101" s="13">
        <v>17</v>
      </c>
      <c r="E101" s="13">
        <v>63</v>
      </c>
      <c r="F101" s="11">
        <v>371313</v>
      </c>
      <c r="G101" s="48"/>
      <c r="H101" s="49"/>
      <c r="I101" s="49"/>
      <c r="J101" s="49"/>
      <c r="K101" s="49"/>
    </row>
    <row r="102" spans="2:11" ht="17.5" thickBot="1">
      <c r="B102" s="8">
        <v>45</v>
      </c>
      <c r="C102" s="13">
        <v>28</v>
      </c>
      <c r="D102" s="13">
        <v>12</v>
      </c>
      <c r="E102" s="13">
        <v>40</v>
      </c>
      <c r="F102" s="11">
        <v>371353</v>
      </c>
      <c r="G102" s="48"/>
      <c r="H102" s="49"/>
      <c r="I102" s="49"/>
      <c r="J102" s="49"/>
      <c r="K102" s="49"/>
    </row>
    <row r="103" spans="2:11" ht="17.5" thickBot="1">
      <c r="B103" s="8">
        <v>44</v>
      </c>
      <c r="C103" s="13">
        <v>16</v>
      </c>
      <c r="D103" s="13">
        <v>10</v>
      </c>
      <c r="E103" s="13">
        <v>26</v>
      </c>
      <c r="F103" s="11">
        <v>371379</v>
      </c>
    </row>
    <row r="104" spans="2:11" ht="17.5" thickBot="1">
      <c r="B104" s="8">
        <v>43</v>
      </c>
      <c r="C104" s="13">
        <v>239</v>
      </c>
      <c r="D104" s="13">
        <v>73</v>
      </c>
      <c r="E104" s="13">
        <v>315</v>
      </c>
      <c r="F104" s="11">
        <v>371694</v>
      </c>
    </row>
    <row r="105" spans="2:11" ht="17.5" thickBot="1">
      <c r="B105" s="8">
        <v>42</v>
      </c>
      <c r="C105" s="13">
        <v>5</v>
      </c>
      <c r="D105" s="13">
        <v>0</v>
      </c>
      <c r="E105" s="13">
        <v>5</v>
      </c>
      <c r="F105" s="11">
        <v>371699</v>
      </c>
    </row>
    <row r="106" spans="2:11" ht="17.5" thickBot="1">
      <c r="B106" s="8">
        <v>41</v>
      </c>
      <c r="C106" s="13">
        <v>618</v>
      </c>
      <c r="D106" s="13">
        <v>250</v>
      </c>
      <c r="E106" s="13">
        <v>874</v>
      </c>
      <c r="F106" s="12">
        <v>372573</v>
      </c>
    </row>
    <row r="107" spans="2:11" ht="17.5" thickBot="1">
      <c r="B107" s="10"/>
      <c r="C107" s="15"/>
      <c r="D107" s="15"/>
      <c r="E107" s="15"/>
      <c r="F107" s="12"/>
    </row>
    <row r="108" spans="2:11" ht="17.5" thickBot="1">
      <c r="B108" s="7"/>
      <c r="C108" s="14"/>
      <c r="D108" s="14"/>
      <c r="E108" s="14"/>
      <c r="F108" s="16"/>
    </row>
    <row r="109" spans="2:11" ht="17.5" thickBot="1">
      <c r="B109" s="8"/>
      <c r="C109" s="13"/>
      <c r="D109" s="13"/>
      <c r="E109" s="13"/>
      <c r="F109" s="16"/>
    </row>
    <row r="110" spans="2:11" ht="17.5" thickBot="1">
      <c r="B110" s="8"/>
      <c r="C110" s="13"/>
      <c r="D110" s="13"/>
      <c r="E110" s="13"/>
      <c r="F110" s="16"/>
    </row>
    <row r="111" spans="2:11" ht="17.5" thickBot="1">
      <c r="B111" s="8"/>
      <c r="C111" s="13"/>
      <c r="D111" s="13"/>
      <c r="E111" s="13"/>
      <c r="F111" s="16"/>
    </row>
    <row r="112" spans="2:11" ht="17.5" thickBot="1">
      <c r="B112" s="8"/>
      <c r="C112" s="13"/>
      <c r="D112" s="13"/>
      <c r="E112" s="13"/>
      <c r="F112" s="16"/>
    </row>
    <row r="113" spans="2:6" ht="17.5" thickBot="1">
      <c r="B113" s="8"/>
      <c r="C113" s="13"/>
      <c r="D113" s="13"/>
      <c r="E113" s="13"/>
      <c r="F113" s="16"/>
    </row>
    <row r="114" spans="2:6" ht="17.5" thickBot="1">
      <c r="B114" s="8"/>
      <c r="C114" s="13"/>
      <c r="D114" s="13"/>
      <c r="E114" s="13"/>
      <c r="F114" s="16"/>
    </row>
    <row r="115" spans="2:6" ht="17.5" thickBot="1">
      <c r="B115" s="8"/>
      <c r="C115" s="13"/>
      <c r="D115" s="13"/>
      <c r="E115" s="13"/>
      <c r="F115" s="16"/>
    </row>
    <row r="116" spans="2:6" ht="17.5" thickBot="1">
      <c r="B116" s="8"/>
      <c r="C116" s="13"/>
      <c r="D116" s="13"/>
      <c r="E116" s="13"/>
      <c r="F116" s="16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A1:S89"/>
  <sheetViews>
    <sheetView tabSelected="1" zoomScaleNormal="100" workbookViewId="0">
      <selection activeCell="C8" sqref="C8"/>
    </sheetView>
  </sheetViews>
  <sheetFormatPr defaultRowHeight="17"/>
  <cols>
    <col min="2" max="2" width="17" style="3" customWidth="1"/>
    <col min="3" max="3" width="19.58203125" style="3" customWidth="1"/>
    <col min="4" max="4" width="10.08203125" style="3" customWidth="1"/>
    <col min="5" max="5" width="10.08203125" customWidth="1"/>
    <col min="7" max="7" width="12.33203125" customWidth="1"/>
    <col min="8" max="11" width="16.25" customWidth="1"/>
    <col min="13" max="14" width="8.6640625" style="56"/>
    <col min="15" max="18" width="7.9140625" hidden="1" customWidth="1"/>
    <col min="19" max="19" width="8.6640625" customWidth="1"/>
  </cols>
  <sheetData>
    <row r="1" spans="1:18" ht="17.5" thickBot="1">
      <c r="A1" s="2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55"/>
      <c r="O1">
        <v>0</v>
      </c>
      <c r="P1">
        <v>0</v>
      </c>
      <c r="Q1">
        <v>0</v>
      </c>
      <c r="R1">
        <v>0</v>
      </c>
    </row>
    <row r="2" spans="1:18" ht="21" customHeight="1">
      <c r="A2" s="2"/>
      <c r="B2" s="22" t="s">
        <v>7</v>
      </c>
      <c r="C2" s="217" t="s">
        <v>72</v>
      </c>
      <c r="D2" s="217"/>
      <c r="E2" s="218"/>
      <c r="F2" s="2"/>
      <c r="G2" s="2"/>
      <c r="H2" s="2"/>
      <c r="I2" s="2"/>
      <c r="J2" s="2"/>
      <c r="K2" s="2"/>
      <c r="L2" s="55"/>
      <c r="N2"/>
      <c r="O2">
        <v>2</v>
      </c>
      <c r="P2">
        <v>2</v>
      </c>
      <c r="Q2">
        <v>2</v>
      </c>
      <c r="R2">
        <v>2</v>
      </c>
    </row>
    <row r="3" spans="1:18" ht="21" customHeight="1" thickBot="1">
      <c r="A3" s="2"/>
      <c r="B3" s="23" t="s">
        <v>71</v>
      </c>
      <c r="C3" s="219" t="s">
        <v>55</v>
      </c>
      <c r="D3" s="219"/>
      <c r="E3" s="220"/>
      <c r="F3" s="2"/>
      <c r="G3" s="2"/>
      <c r="H3" s="2"/>
      <c r="I3" s="2"/>
      <c r="J3" s="2"/>
      <c r="K3" s="2"/>
      <c r="L3" s="2"/>
      <c r="M3" s="55"/>
      <c r="O3">
        <v>3</v>
      </c>
      <c r="P3">
        <v>3</v>
      </c>
      <c r="Q3">
        <v>3</v>
      </c>
      <c r="R3">
        <v>3</v>
      </c>
    </row>
    <row r="4" spans="1:18" ht="17.5" thickBot="1">
      <c r="A4" s="2"/>
      <c r="B4" s="1"/>
      <c r="C4" s="1"/>
      <c r="D4" s="1"/>
      <c r="E4" s="2"/>
      <c r="F4" s="2"/>
      <c r="G4" s="2"/>
      <c r="H4" s="2"/>
      <c r="I4" s="24"/>
      <c r="J4" s="2"/>
      <c r="K4" s="2"/>
      <c r="L4" s="2"/>
      <c r="M4" s="55"/>
      <c r="O4">
        <v>4</v>
      </c>
      <c r="P4">
        <v>4</v>
      </c>
      <c r="Q4">
        <v>4</v>
      </c>
      <c r="R4">
        <v>4</v>
      </c>
    </row>
    <row r="5" spans="1:18" ht="21" customHeight="1">
      <c r="A5" s="2"/>
      <c r="B5" s="229" t="s">
        <v>24</v>
      </c>
      <c r="C5" s="230"/>
      <c r="D5" s="230"/>
      <c r="E5" s="231"/>
      <c r="F5" s="2"/>
      <c r="G5" s="240" t="s">
        <v>25</v>
      </c>
      <c r="H5" s="241"/>
      <c r="I5" s="242"/>
      <c r="J5" s="2"/>
      <c r="K5" s="2"/>
      <c r="L5" s="2"/>
      <c r="M5" s="55"/>
      <c r="O5">
        <v>5</v>
      </c>
      <c r="P5">
        <v>5</v>
      </c>
      <c r="Q5">
        <v>5</v>
      </c>
      <c r="R5">
        <v>5</v>
      </c>
    </row>
    <row r="6" spans="1:18" ht="21" customHeight="1" thickBot="1">
      <c r="A6" s="2"/>
      <c r="B6" s="232"/>
      <c r="C6" s="233"/>
      <c r="D6" s="233"/>
      <c r="E6" s="234"/>
      <c r="F6" s="2"/>
      <c r="G6" s="243"/>
      <c r="H6" s="244"/>
      <c r="I6" s="245"/>
      <c r="J6" s="2"/>
      <c r="K6" s="2"/>
      <c r="L6" s="2"/>
      <c r="M6" s="55"/>
      <c r="O6">
        <v>6</v>
      </c>
      <c r="P6">
        <v>6</v>
      </c>
      <c r="Q6">
        <v>6</v>
      </c>
      <c r="R6">
        <v>6</v>
      </c>
    </row>
    <row r="7" spans="1:18" ht="21" customHeight="1" thickBot="1">
      <c r="A7" s="2"/>
      <c r="B7" s="76" t="s">
        <v>39</v>
      </c>
      <c r="C7" s="77" t="s">
        <v>48</v>
      </c>
      <c r="D7" s="215" t="s">
        <v>38</v>
      </c>
      <c r="E7" s="216"/>
      <c r="F7" s="71"/>
      <c r="G7" s="76" t="s">
        <v>39</v>
      </c>
      <c r="H7" s="77" t="s">
        <v>40</v>
      </c>
      <c r="I7" s="78" t="s">
        <v>38</v>
      </c>
      <c r="J7" s="2"/>
      <c r="K7" s="2"/>
      <c r="L7" s="2"/>
      <c r="M7" s="55"/>
      <c r="O7">
        <v>7</v>
      </c>
      <c r="P7">
        <v>7</v>
      </c>
      <c r="Q7">
        <v>7</v>
      </c>
      <c r="R7">
        <v>7</v>
      </c>
    </row>
    <row r="8" spans="1:18" ht="21" customHeight="1">
      <c r="A8" s="2"/>
      <c r="B8" s="79" t="s">
        <v>41</v>
      </c>
      <c r="C8" s="80">
        <v>76</v>
      </c>
      <c r="D8" s="238">
        <v>24</v>
      </c>
      <c r="E8" s="239"/>
      <c r="F8" s="71"/>
      <c r="G8" s="79" t="s">
        <v>41</v>
      </c>
      <c r="H8" s="80">
        <v>117</v>
      </c>
      <c r="I8" s="81">
        <v>22</v>
      </c>
      <c r="J8" s="2"/>
      <c r="K8" s="2"/>
      <c r="L8" s="2"/>
      <c r="M8" s="55"/>
      <c r="O8">
        <v>8</v>
      </c>
      <c r="P8">
        <v>8</v>
      </c>
      <c r="Q8">
        <v>8</v>
      </c>
      <c r="R8">
        <v>8</v>
      </c>
    </row>
    <row r="9" spans="1:18" ht="21" customHeight="1" thickBot="1">
      <c r="A9" s="2"/>
      <c r="B9" s="82" t="s">
        <v>42</v>
      </c>
      <c r="C9" s="83">
        <v>74</v>
      </c>
      <c r="D9" s="221">
        <v>26</v>
      </c>
      <c r="E9" s="222"/>
      <c r="F9" s="71"/>
      <c r="G9" s="82" t="s">
        <v>42</v>
      </c>
      <c r="H9" s="83">
        <v>120</v>
      </c>
      <c r="I9" s="84">
        <v>15</v>
      </c>
      <c r="J9" s="2"/>
      <c r="K9" s="2"/>
      <c r="L9" s="2"/>
      <c r="M9" s="55"/>
      <c r="O9">
        <v>9</v>
      </c>
      <c r="P9">
        <v>9</v>
      </c>
      <c r="Q9">
        <v>9</v>
      </c>
      <c r="R9">
        <v>9</v>
      </c>
    </row>
    <row r="10" spans="1:18" ht="21" customHeight="1" thickBot="1">
      <c r="A10" s="2"/>
      <c r="B10" s="235" t="s">
        <v>49</v>
      </c>
      <c r="C10" s="236"/>
      <c r="D10" s="236"/>
      <c r="E10" s="237"/>
      <c r="F10" s="71"/>
      <c r="G10" s="246" t="s">
        <v>50</v>
      </c>
      <c r="H10" s="247"/>
      <c r="I10" s="248"/>
      <c r="J10" s="2"/>
      <c r="K10" s="2"/>
      <c r="L10" s="2"/>
      <c r="M10" s="55"/>
      <c r="O10">
        <v>10</v>
      </c>
      <c r="P10">
        <v>10</v>
      </c>
      <c r="Q10">
        <v>10</v>
      </c>
      <c r="R10">
        <v>10</v>
      </c>
    </row>
    <row r="11" spans="1:18" ht="21" customHeight="1">
      <c r="A11" s="2"/>
      <c r="B11" s="76" t="s">
        <v>43</v>
      </c>
      <c r="C11" s="77" t="s">
        <v>40</v>
      </c>
      <c r="D11" s="77" t="s">
        <v>44</v>
      </c>
      <c r="E11" s="78" t="s">
        <v>45</v>
      </c>
      <c r="F11" s="71"/>
      <c r="G11" s="76" t="s">
        <v>43</v>
      </c>
      <c r="H11" s="215" t="s">
        <v>51</v>
      </c>
      <c r="I11" s="216"/>
      <c r="J11" s="2"/>
      <c r="K11" s="2"/>
      <c r="L11" s="2"/>
      <c r="M11" s="55"/>
      <c r="O11">
        <v>11</v>
      </c>
      <c r="P11">
        <v>11</v>
      </c>
      <c r="Q11">
        <v>11</v>
      </c>
      <c r="R11">
        <v>11</v>
      </c>
    </row>
    <row r="12" spans="1:18" ht="21" customHeight="1">
      <c r="A12" s="2"/>
      <c r="B12" s="79" t="s">
        <v>52</v>
      </c>
      <c r="C12" s="67">
        <f>ROUND($C$8*$C$21+$D$8*$C$22+$C$24,0)</f>
        <v>139</v>
      </c>
      <c r="D12" s="189">
        <f>VLOOKUP($C12, '국어 백분위 표'!$B$6:$D$117, 3, FALSE)</f>
        <v>99.78071411508617</v>
      </c>
      <c r="E12" s="68">
        <f>VLOOKUP($C12, '국어 백분위 표'!$B$6:$D$117, 2, FALSE)</f>
        <v>1</v>
      </c>
      <c r="F12" s="71"/>
      <c r="G12" s="79" t="s">
        <v>52</v>
      </c>
      <c r="H12" s="253">
        <f>IF(AND($M$36="불가능", $N$36="불가능"), "가능한 케이스 없음", IF(OR(M36="불가능", N36="불가능"), MIN(M36, N36), IF(M36=N36, M36, M36&amp;" 또는 "&amp;N36)))</f>
        <v>79</v>
      </c>
      <c r="I12" s="254"/>
      <c r="J12" s="2"/>
      <c r="K12" s="2"/>
      <c r="L12" s="2"/>
      <c r="M12" s="55"/>
      <c r="O12">
        <v>12</v>
      </c>
      <c r="P12">
        <v>12</v>
      </c>
      <c r="Q12">
        <v>12</v>
      </c>
      <c r="R12">
        <v>12</v>
      </c>
    </row>
    <row r="13" spans="1:18" ht="21" customHeight="1">
      <c r="A13" s="2"/>
      <c r="B13" s="79" t="s">
        <v>53</v>
      </c>
      <c r="C13" s="67">
        <f>ROUND($C$8*$C$21+$D$8*$C$23+$C$25,0)</f>
        <v>142</v>
      </c>
      <c r="D13" s="189">
        <f>VLOOKUP($C13, '국어 백분위 표'!$B$6:$D$117, 3, FALSE)</f>
        <v>99.981882745126455</v>
      </c>
      <c r="E13" s="68">
        <f>VLOOKUP($C13, '국어 백분위 표'!$B$6:$D$117, 2, FALSE)</f>
        <v>1</v>
      </c>
      <c r="F13" s="71"/>
      <c r="G13" s="79" t="s">
        <v>53</v>
      </c>
      <c r="H13" s="251">
        <f>IF(AND(M37="불가능", N37="불가능"), "가능한 케이스 없음", IF(OR(M37="불가능", N37="불가능"), MIN(M37, N37), IF(M37=N37, M37, M37&amp;" 또는 "&amp;N37)))</f>
        <v>75</v>
      </c>
      <c r="I13" s="252"/>
      <c r="J13" s="2"/>
      <c r="K13" s="2"/>
      <c r="L13" s="2"/>
      <c r="M13" s="55"/>
      <c r="O13">
        <v>13</v>
      </c>
      <c r="P13">
        <v>13</v>
      </c>
      <c r="Q13">
        <v>13</v>
      </c>
      <c r="R13">
        <v>13</v>
      </c>
    </row>
    <row r="14" spans="1:18" ht="21" customHeight="1">
      <c r="A14" s="2"/>
      <c r="B14" s="79" t="s">
        <v>54</v>
      </c>
      <c r="C14" s="67">
        <f>ROUND($C$9*$C$27+$D$9*$C$28+$C$31,0)</f>
        <v>141</v>
      </c>
      <c r="D14" s="189">
        <f>VLOOKUP($C14, '수학 백분위 표'!$B$6:$D$117, 3, FALSE)</f>
        <v>98.73805729241613</v>
      </c>
      <c r="E14" s="68">
        <f>VLOOKUP($C14, '수학 백분위 표'!$B$7:$D$118, 2, FALSE)</f>
        <v>1</v>
      </c>
      <c r="F14" s="71"/>
      <c r="G14" s="79" t="s">
        <v>54</v>
      </c>
      <c r="H14" s="251">
        <f>IF(AND(M38="불가능", N38="불가능"), "가능한 케이스 없음", IF(OR(M38="불가능", N38="불가능"), MIN(M38, N38), IF(M38=N38, M38, M38&amp;" 또는 "&amp;N38)))</f>
        <v>74</v>
      </c>
      <c r="I14" s="252"/>
      <c r="J14" s="2"/>
      <c r="K14" s="2"/>
      <c r="L14" s="2"/>
      <c r="M14" s="55"/>
      <c r="O14">
        <v>14</v>
      </c>
      <c r="P14">
        <v>14</v>
      </c>
      <c r="Q14">
        <v>14</v>
      </c>
      <c r="R14">
        <v>14</v>
      </c>
    </row>
    <row r="15" spans="1:18" ht="21" customHeight="1">
      <c r="A15" s="2"/>
      <c r="B15" s="79" t="s">
        <v>46</v>
      </c>
      <c r="C15" s="67">
        <f>ROUND($C$9*$C$27+$D$9*$C$29+$C$32,0)</f>
        <v>144</v>
      </c>
      <c r="D15" s="189">
        <f>VLOOKUP($C15, '수학 백분위 표'!$B$6:$D$117, 3, FALSE)</f>
        <v>99.65790709734172</v>
      </c>
      <c r="E15" s="68">
        <f>VLOOKUP($C15, '수학 백분위 표'!$B$6:$D$118, 2, FALSE)</f>
        <v>1</v>
      </c>
      <c r="F15" s="71"/>
      <c r="G15" s="79" t="s">
        <v>46</v>
      </c>
      <c r="H15" s="251">
        <f>IF(AND(M39="불가능", N39="불가능"), "가능한 케이스 없음", IF(OR(M39="불가능", N39="불가능"), MIN(M39, N39), IF(M39=N39, M39, M39&amp;" 또는 "&amp;N39)))</f>
        <v>70</v>
      </c>
      <c r="I15" s="252"/>
      <c r="J15" s="2"/>
      <c r="K15" s="2"/>
      <c r="L15" s="2"/>
      <c r="M15" s="55"/>
      <c r="O15">
        <v>15</v>
      </c>
      <c r="P15">
        <v>15</v>
      </c>
      <c r="Q15">
        <v>15</v>
      </c>
      <c r="R15">
        <v>15</v>
      </c>
    </row>
    <row r="16" spans="1:18" ht="21" customHeight="1" thickBot="1">
      <c r="A16" s="2"/>
      <c r="B16" s="82" t="s">
        <v>47</v>
      </c>
      <c r="C16" s="69">
        <f>ROUND($C$9*$C$27+$D$9*$C$30+$C$33,0)</f>
        <v>143</v>
      </c>
      <c r="D16" s="190">
        <f>VLOOKUP($C16, '수학 백분위 표'!$B$6:$D$117, 3, FALSE)</f>
        <v>99.299795558765311</v>
      </c>
      <c r="E16" s="70">
        <f>VLOOKUP($C16, '수학 백분위 표'!$B$6:$D$118, 2, FALSE)</f>
        <v>1</v>
      </c>
      <c r="F16" s="71"/>
      <c r="G16" s="82" t="s">
        <v>47</v>
      </c>
      <c r="H16" s="249">
        <f>IF(AND(M40="불가능", N40="불가능"), "가능한 케이스 없음", IF(OR(M40="불가능", N40="불가능"), MIN(M40, N40), IF(M40=N40, M40, M40&amp;" 또는 "&amp;N40)))</f>
        <v>72</v>
      </c>
      <c r="I16" s="250"/>
      <c r="K16" s="2"/>
      <c r="L16" s="2"/>
      <c r="O16">
        <v>16</v>
      </c>
      <c r="P16">
        <v>16</v>
      </c>
      <c r="Q16">
        <v>16</v>
      </c>
      <c r="R16">
        <v>16</v>
      </c>
    </row>
    <row r="17" spans="1:18">
      <c r="A17" s="2"/>
      <c r="B17" s="64"/>
      <c r="C17" s="64"/>
      <c r="D17" s="64"/>
      <c r="E17" s="65"/>
      <c r="F17" s="2"/>
      <c r="G17" s="65"/>
      <c r="H17" s="65"/>
      <c r="I17" s="65"/>
      <c r="J17" s="2"/>
      <c r="K17" s="2"/>
      <c r="L17" s="2"/>
      <c r="M17" s="55"/>
      <c r="O17">
        <v>17</v>
      </c>
      <c r="P17">
        <v>17</v>
      </c>
      <c r="Q17">
        <v>17</v>
      </c>
      <c r="R17">
        <v>17</v>
      </c>
    </row>
    <row r="18" spans="1:18">
      <c r="A18" s="2"/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55"/>
      <c r="O18">
        <v>18</v>
      </c>
      <c r="P18">
        <v>18</v>
      </c>
      <c r="Q18">
        <v>18</v>
      </c>
      <c r="R18">
        <v>18</v>
      </c>
    </row>
    <row r="19" spans="1:18">
      <c r="A19" s="2"/>
      <c r="B19" s="1"/>
      <c r="C19" s="1"/>
      <c r="D19" s="1"/>
      <c r="E19" s="2"/>
      <c r="F19" s="2"/>
      <c r="H19" s="2"/>
      <c r="I19" s="2"/>
      <c r="J19" s="2"/>
      <c r="K19" s="2"/>
      <c r="L19" s="2"/>
      <c r="M19" s="55"/>
      <c r="O19">
        <v>19</v>
      </c>
      <c r="P19">
        <v>19</v>
      </c>
      <c r="Q19">
        <v>19</v>
      </c>
      <c r="R19">
        <v>19</v>
      </c>
    </row>
    <row r="20" spans="1:18" ht="17.5" thickBot="1">
      <c r="A20" s="2"/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55"/>
      <c r="O20">
        <v>20</v>
      </c>
      <c r="P20">
        <v>20</v>
      </c>
      <c r="Q20">
        <v>20</v>
      </c>
      <c r="R20">
        <v>20</v>
      </c>
    </row>
    <row r="21" spans="1:18" ht="21" customHeight="1">
      <c r="A21" s="2"/>
      <c r="B21" s="57" t="s">
        <v>23</v>
      </c>
      <c r="C21" s="58">
        <v>1.046</v>
      </c>
      <c r="D21" s="1"/>
      <c r="E21" s="2"/>
      <c r="F21" s="2"/>
      <c r="G21" s="214"/>
      <c r="H21" s="214"/>
      <c r="I21" s="214"/>
      <c r="J21" s="214"/>
      <c r="K21" s="2"/>
      <c r="L21" s="2"/>
      <c r="M21" s="55"/>
      <c r="O21">
        <v>21</v>
      </c>
      <c r="P21">
        <v>21</v>
      </c>
      <c r="Q21">
        <v>21</v>
      </c>
      <c r="R21">
        <v>21</v>
      </c>
    </row>
    <row r="22" spans="1:18" ht="21" customHeight="1">
      <c r="A22" s="2"/>
      <c r="B22" s="59" t="s">
        <v>9</v>
      </c>
      <c r="C22" s="60">
        <v>0.78100000000000003</v>
      </c>
      <c r="D22" s="1"/>
      <c r="E22" s="2"/>
      <c r="F22" s="2"/>
      <c r="G22" s="1"/>
      <c r="H22" s="185"/>
      <c r="I22" s="185"/>
      <c r="J22" s="185"/>
      <c r="K22" s="2"/>
      <c r="L22" s="2"/>
      <c r="M22" s="55"/>
      <c r="O22">
        <v>22</v>
      </c>
      <c r="P22">
        <v>22</v>
      </c>
      <c r="Q22">
        <v>22</v>
      </c>
      <c r="R22">
        <v>22</v>
      </c>
    </row>
    <row r="23" spans="1:18" ht="21" customHeight="1">
      <c r="A23" s="2"/>
      <c r="B23" s="59" t="s">
        <v>10</v>
      </c>
      <c r="C23" s="60">
        <v>0.84399999999999997</v>
      </c>
      <c r="D23" s="1"/>
      <c r="E23" s="2"/>
      <c r="F23" s="2"/>
      <c r="G23" s="185"/>
      <c r="H23" s="186"/>
      <c r="I23" s="186"/>
      <c r="J23" s="186"/>
      <c r="K23" s="31"/>
      <c r="L23" s="31"/>
      <c r="M23" s="55"/>
      <c r="O23">
        <v>23</v>
      </c>
      <c r="P23">
        <v>24</v>
      </c>
      <c r="Q23">
        <v>23</v>
      </c>
      <c r="R23">
        <v>23</v>
      </c>
    </row>
    <row r="24" spans="1:18" ht="21" customHeight="1">
      <c r="A24" s="2"/>
      <c r="B24" s="59" t="s">
        <v>11</v>
      </c>
      <c r="C24" s="60">
        <v>40.6</v>
      </c>
      <c r="D24" s="1"/>
      <c r="E24" s="2"/>
      <c r="F24" s="2"/>
      <c r="G24" s="185"/>
      <c r="H24" s="187"/>
      <c r="I24" s="187"/>
      <c r="J24" s="187"/>
      <c r="K24" s="31"/>
      <c r="L24" s="31"/>
      <c r="M24" s="55"/>
      <c r="O24">
        <v>24</v>
      </c>
      <c r="P24" s="39"/>
      <c r="Q24">
        <v>24</v>
      </c>
      <c r="R24">
        <v>24</v>
      </c>
    </row>
    <row r="25" spans="1:18" ht="21" customHeight="1" thickBot="1">
      <c r="A25" s="2"/>
      <c r="B25" s="61" t="s">
        <v>12</v>
      </c>
      <c r="C25" s="62">
        <v>42.7</v>
      </c>
      <c r="D25" s="1"/>
      <c r="E25" s="2"/>
      <c r="F25" s="2"/>
      <c r="G25" s="185"/>
      <c r="H25" s="187"/>
      <c r="I25" s="187"/>
      <c r="J25" s="187"/>
      <c r="K25" s="31"/>
      <c r="L25" s="31"/>
      <c r="M25" s="55"/>
      <c r="O25">
        <v>25</v>
      </c>
      <c r="P25" s="39"/>
      <c r="Q25">
        <v>25</v>
      </c>
      <c r="R25">
        <v>26</v>
      </c>
    </row>
    <row r="26" spans="1:18" ht="21" customHeight="1" thickBot="1">
      <c r="A26" s="2"/>
      <c r="B26" s="63"/>
      <c r="C26" s="63"/>
      <c r="D26" s="1"/>
      <c r="E26" s="2"/>
      <c r="F26" s="35"/>
      <c r="G26" s="185"/>
      <c r="H26" s="188"/>
      <c r="I26" s="188"/>
      <c r="J26" s="188"/>
      <c r="K26" s="35"/>
      <c r="L26" s="35"/>
      <c r="M26" s="55"/>
      <c r="O26">
        <v>26</v>
      </c>
      <c r="Q26">
        <v>26</v>
      </c>
    </row>
    <row r="27" spans="1:18" ht="21" customHeight="1">
      <c r="A27" s="2"/>
      <c r="B27" s="57" t="s">
        <v>27</v>
      </c>
      <c r="C27" s="58">
        <v>0.81499999999999995</v>
      </c>
      <c r="D27" s="1"/>
      <c r="E27" s="2"/>
      <c r="F27" s="35"/>
      <c r="G27" s="35"/>
      <c r="H27" s="35"/>
      <c r="I27" s="35"/>
      <c r="J27" s="35"/>
      <c r="K27" s="35"/>
      <c r="L27" s="35"/>
      <c r="M27" s="55"/>
      <c r="O27">
        <v>27</v>
      </c>
      <c r="Q27">
        <v>27</v>
      </c>
    </row>
    <row r="28" spans="1:18" ht="21" customHeight="1">
      <c r="A28" s="2"/>
      <c r="B28" s="59" t="s">
        <v>15</v>
      </c>
      <c r="C28" s="60">
        <v>0.79900000000000004</v>
      </c>
      <c r="D28" s="1"/>
      <c r="E28" s="2"/>
      <c r="F28" s="35"/>
      <c r="G28" s="214"/>
      <c r="H28" s="214"/>
      <c r="I28" s="214"/>
      <c r="J28" s="214"/>
      <c r="K28" s="214"/>
      <c r="L28" s="2"/>
      <c r="M28" s="55"/>
      <c r="O28">
        <v>28</v>
      </c>
      <c r="Q28">
        <v>28</v>
      </c>
    </row>
    <row r="29" spans="1:18" ht="21" customHeight="1">
      <c r="A29" s="2"/>
      <c r="B29" s="59" t="s">
        <v>16</v>
      </c>
      <c r="C29" s="60">
        <v>0.745</v>
      </c>
      <c r="D29" s="1"/>
      <c r="E29" s="2"/>
      <c r="F29" s="35"/>
      <c r="G29" s="1"/>
      <c r="H29" s="185"/>
      <c r="I29" s="185"/>
      <c r="J29" s="185"/>
      <c r="K29" s="185"/>
      <c r="L29" s="2"/>
      <c r="M29" s="55"/>
      <c r="O29">
        <v>29</v>
      </c>
      <c r="Q29">
        <v>29</v>
      </c>
    </row>
    <row r="30" spans="1:18" ht="21" customHeight="1">
      <c r="A30" s="2"/>
      <c r="B30" s="59" t="s">
        <v>13</v>
      </c>
      <c r="C30" s="60">
        <v>0.78</v>
      </c>
      <c r="D30" s="1"/>
      <c r="E30" s="2"/>
      <c r="F30" s="35"/>
      <c r="G30" s="185"/>
      <c r="H30" s="186"/>
      <c r="I30" s="186"/>
      <c r="J30" s="186"/>
      <c r="K30" s="186"/>
      <c r="L30" s="2"/>
      <c r="M30" s="55"/>
      <c r="O30">
        <v>30</v>
      </c>
      <c r="Q30">
        <v>30</v>
      </c>
    </row>
    <row r="31" spans="1:18" ht="21" customHeight="1">
      <c r="A31" s="2"/>
      <c r="B31" s="59" t="s">
        <v>14</v>
      </c>
      <c r="C31" s="60">
        <v>60</v>
      </c>
      <c r="D31" s="1"/>
      <c r="E31" s="2"/>
      <c r="F31" s="35"/>
      <c r="G31" s="185"/>
      <c r="H31" s="187"/>
      <c r="I31" s="187"/>
      <c r="J31" s="187"/>
      <c r="K31" s="187"/>
      <c r="L31" s="2"/>
      <c r="M31" s="55"/>
      <c r="O31">
        <v>31</v>
      </c>
      <c r="Q31">
        <v>31</v>
      </c>
    </row>
    <row r="32" spans="1:18" ht="21" customHeight="1">
      <c r="A32" s="2"/>
      <c r="B32" s="59" t="s">
        <v>17</v>
      </c>
      <c r="C32" s="60">
        <v>64.2</v>
      </c>
      <c r="D32" s="1"/>
      <c r="E32" s="2"/>
      <c r="F32" s="35"/>
      <c r="G32" s="185"/>
      <c r="H32" s="187"/>
      <c r="I32" s="187"/>
      <c r="J32" s="187"/>
      <c r="K32" s="187"/>
      <c r="L32" s="2"/>
      <c r="M32" s="55"/>
      <c r="O32">
        <v>32</v>
      </c>
      <c r="Q32">
        <v>32</v>
      </c>
    </row>
    <row r="33" spans="1:17" ht="21" customHeight="1" thickBot="1">
      <c r="A33" s="2"/>
      <c r="B33" s="61" t="s">
        <v>18</v>
      </c>
      <c r="C33" s="62">
        <v>62</v>
      </c>
      <c r="D33" s="1"/>
      <c r="E33" s="2"/>
      <c r="F33" s="35"/>
      <c r="G33" s="185"/>
      <c r="H33" s="188"/>
      <c r="I33" s="188"/>
      <c r="J33" s="188"/>
      <c r="K33" s="188"/>
      <c r="L33" s="2"/>
      <c r="M33" s="55"/>
      <c r="O33">
        <v>33</v>
      </c>
      <c r="Q33">
        <v>33</v>
      </c>
    </row>
    <row r="34" spans="1:17">
      <c r="A34" s="2"/>
      <c r="B34" s="1"/>
      <c r="C34" s="1"/>
      <c r="D34" s="1"/>
      <c r="E34" s="2"/>
      <c r="F34" s="35"/>
      <c r="G34" s="35"/>
      <c r="H34" s="35"/>
      <c r="I34" s="35"/>
      <c r="J34" s="35"/>
      <c r="K34" s="2"/>
      <c r="L34" s="2"/>
      <c r="M34" s="55"/>
      <c r="O34">
        <v>34</v>
      </c>
      <c r="Q34">
        <v>34</v>
      </c>
    </row>
    <row r="35" spans="1:17">
      <c r="A35" s="2"/>
      <c r="B35" s="1"/>
      <c r="C35" s="1"/>
      <c r="D35" s="1"/>
      <c r="E35" s="2"/>
      <c r="F35" s="35"/>
      <c r="G35" s="35"/>
      <c r="H35" s="35"/>
      <c r="I35" s="35"/>
      <c r="J35" s="35"/>
      <c r="K35" s="2"/>
      <c r="L35" s="2"/>
      <c r="M35" s="55"/>
      <c r="O35">
        <v>35</v>
      </c>
      <c r="Q35">
        <v>35</v>
      </c>
    </row>
    <row r="36" spans="1:17">
      <c r="E36" s="56"/>
      <c r="F36" s="56"/>
      <c r="G36" s="44">
        <f>($H$8-0.5-$I$8*$C$22-$C$24)/$C$21</f>
        <v>56.135755258126188</v>
      </c>
      <c r="H36" s="44">
        <f>($H$8+0.499-$I$8*$C$22-$C$24)/$C$21</f>
        <v>57.090822179732307</v>
      </c>
      <c r="I36" s="45">
        <f>ROUNDUP(G36, 0)</f>
        <v>57</v>
      </c>
      <c r="J36" s="45">
        <f>ROUNDDOWN(H36, 0)</f>
        <v>57</v>
      </c>
      <c r="K36" s="44">
        <f>ROUNDUP(G36, 0)+$I$8</f>
        <v>79</v>
      </c>
      <c r="L36" s="44">
        <f>ROUNDDOWN(H36, 0)+$I$8</f>
        <v>79</v>
      </c>
      <c r="M36" s="44">
        <f>IF(OR($I36&gt;76, $J36&lt;0, AND($I36=75, $J36=75), AND($I36=1, $J36=1), $I36&gt;$J36, K36&gt;100, K36=99, K36=1, K36&lt;0, $I$8&gt;24, $I$8=23, $I$8=1, $I$8&lt;0), "불가능", K36)</f>
        <v>79</v>
      </c>
      <c r="N36" s="44">
        <f>IF(OR($I36&gt;76, $J36&lt;0, AND($I36=75, $J36=75), AND($I36=1, $J36=1), $I36&gt;$J36, L36&gt;100, L36=99, L36=1, L36&lt;0, $I$8&gt;24, $I$8=23, $I$8=1, $I$8&lt;0, H36&lt;0), "불가능", L36)</f>
        <v>79</v>
      </c>
      <c r="O36">
        <v>36</v>
      </c>
      <c r="Q36">
        <v>36</v>
      </c>
    </row>
    <row r="37" spans="1:17">
      <c r="E37" s="56"/>
      <c r="F37" s="56"/>
      <c r="G37" s="44">
        <f>($H$8-0.5-$I$8*$C$23-$C$25)/$C$21</f>
        <v>52.803059273422562</v>
      </c>
      <c r="H37" s="44">
        <f>($H$8+0.499-$I$8*$C$23-$C$25)/$C$21</f>
        <v>53.758126195028673</v>
      </c>
      <c r="I37" s="45">
        <f>ROUNDUP(G37, 0)</f>
        <v>53</v>
      </c>
      <c r="J37" s="45">
        <f>ROUNDDOWN(H37, 0)</f>
        <v>53</v>
      </c>
      <c r="K37" s="44">
        <f>ROUNDUP(G37, 0)+$I$8</f>
        <v>75</v>
      </c>
      <c r="L37" s="44">
        <f>ROUNDDOWN(H37, 0)+$I$8</f>
        <v>75</v>
      </c>
      <c r="M37" s="44">
        <f>IF(OR($I37&gt;76, $J37&lt;0, AND($I37=75, $J37=75), AND($I37=1, $J37=1), $I37&gt;$J37, K37&gt;100, K37=99, K37=1, K37&lt;0, $I$8&gt;24, $I$8=23, $I$8=1, $I$8&lt;0), "불가능", K37)</f>
        <v>75</v>
      </c>
      <c r="N37" s="44">
        <f>IF(OR($I37&gt;76, $J37&lt;0, AND($I37=75, $J37=75), AND($I37=1, $J37=1), $I37&gt;$J37, L37&gt;100, L37=99, L37=1, L37&lt;0, $I$8&gt;24, $I$8=23, $I$8=1, $I$8&lt;0, H37&lt;0), "불가능", L37)</f>
        <v>75</v>
      </c>
      <c r="O37">
        <v>37</v>
      </c>
      <c r="Q37">
        <v>37</v>
      </c>
    </row>
    <row r="38" spans="1:17">
      <c r="E38" s="56"/>
      <c r="F38" s="56"/>
      <c r="G38" s="44">
        <f>($H$9-0.5-$I$9*$C$28-$C$31)/$C$27</f>
        <v>58.30061349693252</v>
      </c>
      <c r="H38" s="44">
        <f>($H$9+0.499-$I$9*$C$28-$C$31)/$C$27</f>
        <v>59.52638036809816</v>
      </c>
      <c r="I38" s="45">
        <f>ROUNDUP(G38, 0)</f>
        <v>59</v>
      </c>
      <c r="J38" s="45">
        <f>ROUNDDOWN(H38, 0)</f>
        <v>59</v>
      </c>
      <c r="K38" s="44">
        <f>ROUNDUP(G38, 0)+$I$9</f>
        <v>74</v>
      </c>
      <c r="L38" s="44">
        <f>ROUNDDOWN(H38, 0)+$I$9</f>
        <v>74</v>
      </c>
      <c r="M38" s="44">
        <f t="shared" ref="M38:M40" si="0">IF(OR($I38&gt;74, $J38&lt;0, AND($I38=73, $J38=73), AND($I38=1, $J38=1), $I38&gt;$J38, K38&gt;100, K38=99, K38=1, K38&lt;0, $I$9&gt;26, $I$9=25, $I$9=1, $I$9&lt;0), "불가능", K38)</f>
        <v>74</v>
      </c>
      <c r="N38" s="44">
        <f>IF(OR($I38&gt;74, $J38&lt;0, AND($I38=73, $J38=73), AND($I38=1, $J38=1), $I38&gt;$J38, L38&gt;100, L38=99, L38=1, L38&lt;0, $I$9&gt;26, $I$9=25, $I$9=1, $I$9&lt;0, H38&lt;0), "불가능", L38)</f>
        <v>74</v>
      </c>
      <c r="O38">
        <v>38</v>
      </c>
      <c r="Q38">
        <v>38</v>
      </c>
    </row>
    <row r="39" spans="1:17">
      <c r="E39" s="56"/>
      <c r="F39" s="56"/>
      <c r="G39" s="44">
        <f>($H$9-0.5-$I$9*$C$29-$C$32)/$C$27</f>
        <v>54.141104294478531</v>
      </c>
      <c r="H39" s="44">
        <f>($H$9+0.499-$I$9*$C$29-$C$32)/$C$27</f>
        <v>55.36687116564417</v>
      </c>
      <c r="I39" s="45">
        <f>ROUNDUP(G39, 0)</f>
        <v>55</v>
      </c>
      <c r="J39" s="45">
        <f>ROUNDDOWN(H39, 0)</f>
        <v>55</v>
      </c>
      <c r="K39" s="44">
        <f>ROUNDUP(G39, 0)+$I$9</f>
        <v>70</v>
      </c>
      <c r="L39" s="44">
        <f>ROUNDDOWN(H39, 0)+$I$9</f>
        <v>70</v>
      </c>
      <c r="M39" s="44">
        <f t="shared" si="0"/>
        <v>70</v>
      </c>
      <c r="N39" s="44">
        <f>IF(OR($I39&gt;74, $J39&lt;0, AND($I39=73, $J39=73), AND($I39=1, $J39=1), $I39&gt;$J39, L39&gt;100, L39=99, L39=1, L39&lt;0, $I$9&gt;26, $I$9=25, $I$9=1, $I$9&lt;0, H39&lt;0), "불가능", L39)</f>
        <v>70</v>
      </c>
      <c r="O39">
        <v>39</v>
      </c>
      <c r="Q39">
        <v>39</v>
      </c>
    </row>
    <row r="40" spans="1:17">
      <c r="E40" s="56"/>
      <c r="F40" s="56"/>
      <c r="G40" s="44">
        <f>($H$9-0.5-$I$9*$C$30-$C$33)/$C$27</f>
        <v>56.196319018404907</v>
      </c>
      <c r="H40" s="44">
        <f>($H$9+0.499-$I$9*$C$30-$C$33)/$C$27</f>
        <v>57.422085889570546</v>
      </c>
      <c r="I40" s="45">
        <f>ROUNDUP(G40, 0)</f>
        <v>57</v>
      </c>
      <c r="J40" s="45">
        <f>ROUNDDOWN(H40, 0)</f>
        <v>57</v>
      </c>
      <c r="K40" s="44">
        <f>ROUNDUP(G40, 0)+$I$9</f>
        <v>72</v>
      </c>
      <c r="L40" s="44">
        <f>ROUNDDOWN(H40, 0)+$I$9</f>
        <v>72</v>
      </c>
      <c r="M40" s="44">
        <f t="shared" si="0"/>
        <v>72</v>
      </c>
      <c r="N40" s="44">
        <f>IF(OR($I40&gt;74, $J40&lt;0, AND($I40=73, $J40=73), AND($I40=1, $J40=1), $I40&gt;$J40, L40&gt;100, L40=99, L40=1, L40&lt;0, $I$9&gt;26, $I$9=25, $I$9=1, $I$9&lt;0, H40&lt;0), "불가능", L40)</f>
        <v>72</v>
      </c>
      <c r="O40">
        <v>40</v>
      </c>
      <c r="Q40">
        <v>40</v>
      </c>
    </row>
    <row r="41" spans="1:17">
      <c r="E41" s="56"/>
      <c r="F41" s="56"/>
      <c r="G41" s="56"/>
      <c r="H41" s="56"/>
      <c r="I41" s="56"/>
      <c r="J41" s="56"/>
      <c r="K41" s="56"/>
      <c r="L41" s="56"/>
      <c r="O41">
        <v>41</v>
      </c>
      <c r="Q41">
        <v>41</v>
      </c>
    </row>
    <row r="42" spans="1:17">
      <c r="E42" s="56"/>
      <c r="F42" s="56"/>
      <c r="G42" s="56"/>
      <c r="H42" s="56"/>
      <c r="I42" s="56"/>
      <c r="J42" s="56"/>
      <c r="K42" s="56"/>
      <c r="L42" s="56"/>
      <c r="O42">
        <v>42</v>
      </c>
      <c r="Q42">
        <v>42</v>
      </c>
    </row>
    <row r="43" spans="1:17">
      <c r="O43">
        <v>43</v>
      </c>
      <c r="Q43">
        <v>43</v>
      </c>
    </row>
    <row r="44" spans="1:17">
      <c r="O44">
        <v>44</v>
      </c>
      <c r="Q44">
        <v>44</v>
      </c>
    </row>
    <row r="45" spans="1:17">
      <c r="O45">
        <v>45</v>
      </c>
      <c r="Q45">
        <v>45</v>
      </c>
    </row>
    <row r="46" spans="1:17">
      <c r="O46">
        <v>46</v>
      </c>
      <c r="Q46">
        <v>46</v>
      </c>
    </row>
    <row r="47" spans="1:17">
      <c r="O47">
        <v>47</v>
      </c>
      <c r="Q47">
        <v>47</v>
      </c>
    </row>
    <row r="48" spans="1:17">
      <c r="O48">
        <v>48</v>
      </c>
      <c r="Q48">
        <v>48</v>
      </c>
    </row>
    <row r="49" spans="15:17">
      <c r="O49">
        <v>49</v>
      </c>
      <c r="Q49">
        <v>49</v>
      </c>
    </row>
    <row r="50" spans="15:17">
      <c r="O50">
        <v>50</v>
      </c>
      <c r="Q50">
        <v>50</v>
      </c>
    </row>
    <row r="51" spans="15:17">
      <c r="O51">
        <v>51</v>
      </c>
      <c r="Q51">
        <v>51</v>
      </c>
    </row>
    <row r="52" spans="15:17">
      <c r="O52">
        <v>52</v>
      </c>
      <c r="Q52">
        <v>52</v>
      </c>
    </row>
    <row r="53" spans="15:17">
      <c r="O53">
        <v>53</v>
      </c>
      <c r="Q53">
        <v>53</v>
      </c>
    </row>
    <row r="54" spans="15:17">
      <c r="O54">
        <v>54</v>
      </c>
      <c r="Q54">
        <v>54</v>
      </c>
    </row>
    <row r="55" spans="15:17">
      <c r="O55">
        <v>55</v>
      </c>
      <c r="Q55">
        <v>55</v>
      </c>
    </row>
    <row r="56" spans="15:17">
      <c r="O56">
        <v>56</v>
      </c>
      <c r="Q56">
        <v>56</v>
      </c>
    </row>
    <row r="57" spans="15:17">
      <c r="O57">
        <v>57</v>
      </c>
      <c r="Q57">
        <v>57</v>
      </c>
    </row>
    <row r="58" spans="15:17">
      <c r="O58">
        <v>58</v>
      </c>
      <c r="Q58">
        <v>58</v>
      </c>
    </row>
    <row r="59" spans="15:17">
      <c r="O59">
        <v>59</v>
      </c>
      <c r="Q59">
        <v>59</v>
      </c>
    </row>
    <row r="60" spans="15:17">
      <c r="O60">
        <v>60</v>
      </c>
      <c r="Q60">
        <v>60</v>
      </c>
    </row>
    <row r="61" spans="15:17">
      <c r="O61">
        <v>61</v>
      </c>
      <c r="Q61">
        <v>61</v>
      </c>
    </row>
    <row r="62" spans="15:17">
      <c r="O62">
        <v>62</v>
      </c>
      <c r="Q62">
        <v>62</v>
      </c>
    </row>
    <row r="63" spans="15:17">
      <c r="O63">
        <v>63</v>
      </c>
      <c r="Q63">
        <v>63</v>
      </c>
    </row>
    <row r="64" spans="15:17">
      <c r="O64">
        <v>64</v>
      </c>
      <c r="Q64">
        <v>64</v>
      </c>
    </row>
    <row r="65" spans="15:19">
      <c r="O65">
        <v>65</v>
      </c>
      <c r="Q65">
        <v>65</v>
      </c>
    </row>
    <row r="66" spans="15:19">
      <c r="O66">
        <v>66</v>
      </c>
      <c r="Q66">
        <v>66</v>
      </c>
    </row>
    <row r="67" spans="15:19">
      <c r="O67">
        <v>67</v>
      </c>
      <c r="Q67">
        <v>67</v>
      </c>
    </row>
    <row r="68" spans="15:19">
      <c r="O68">
        <v>68</v>
      </c>
      <c r="Q68">
        <v>68</v>
      </c>
    </row>
    <row r="69" spans="15:19">
      <c r="O69">
        <v>69</v>
      </c>
      <c r="Q69">
        <v>69</v>
      </c>
    </row>
    <row r="70" spans="15:19">
      <c r="O70">
        <v>70</v>
      </c>
      <c r="Q70">
        <v>70</v>
      </c>
    </row>
    <row r="71" spans="15:19">
      <c r="O71">
        <v>71</v>
      </c>
      <c r="Q71">
        <v>71</v>
      </c>
    </row>
    <row r="72" spans="15:19">
      <c r="O72">
        <v>72</v>
      </c>
      <c r="Q72">
        <v>72</v>
      </c>
    </row>
    <row r="73" spans="15:19">
      <c r="O73">
        <v>73</v>
      </c>
      <c r="Q73">
        <v>74</v>
      </c>
    </row>
    <row r="74" spans="15:19">
      <c r="O74">
        <v>74</v>
      </c>
    </row>
    <row r="75" spans="15:19">
      <c r="O75">
        <v>76</v>
      </c>
    </row>
    <row r="76" spans="15:19" ht="17.5" thickBot="1"/>
    <row r="77" spans="15:19" ht="17.5" thickBot="1">
      <c r="O77" s="223" t="s">
        <v>33</v>
      </c>
      <c r="P77" s="224"/>
      <c r="Q77" s="224"/>
      <c r="R77" s="225"/>
      <c r="S77" s="2"/>
    </row>
    <row r="78" spans="15:19">
      <c r="O78" s="25"/>
      <c r="P78" s="26" t="s">
        <v>19</v>
      </c>
      <c r="Q78" s="26" t="s">
        <v>21</v>
      </c>
      <c r="R78" s="27" t="s">
        <v>28</v>
      </c>
      <c r="S78" s="2"/>
    </row>
    <row r="79" spans="15:19">
      <c r="O79" s="28" t="s">
        <v>32</v>
      </c>
      <c r="P79" s="29">
        <v>189902</v>
      </c>
      <c r="Q79" s="29">
        <v>97048</v>
      </c>
      <c r="R79" s="30">
        <f>P79+Q79</f>
        <v>286950</v>
      </c>
      <c r="S79" s="31"/>
    </row>
    <row r="80" spans="15:19">
      <c r="O80" s="32" t="s">
        <v>29</v>
      </c>
      <c r="P80" s="33">
        <v>42.23</v>
      </c>
      <c r="Q80" s="33">
        <v>51.05</v>
      </c>
      <c r="R80" s="34">
        <f>(P80*$P$79+Q80*$Q$79)/$R$79</f>
        <v>45.212970412963926</v>
      </c>
      <c r="S80" s="31"/>
    </row>
    <row r="81" spans="15:19">
      <c r="O81" s="32" t="s">
        <v>30</v>
      </c>
      <c r="P81" s="33">
        <f>P82-P80</f>
        <v>15.800000000000004</v>
      </c>
      <c r="Q81" s="33">
        <f>Q82-Q80</f>
        <v>16.5</v>
      </c>
      <c r="R81" s="34">
        <f>(P81*$P$79+Q81*$Q$79)/$R$79</f>
        <v>16.03674368356857</v>
      </c>
      <c r="S81" s="31"/>
    </row>
    <row r="82" spans="15:19" ht="17.5" thickBot="1">
      <c r="O82" s="36" t="s">
        <v>31</v>
      </c>
      <c r="P82" s="37">
        <v>58.03</v>
      </c>
      <c r="Q82" s="37">
        <v>67.55</v>
      </c>
      <c r="R82" s="38">
        <f>(P82*$P$79+Q82*$Q$79)/$R$79</f>
        <v>61.2497140965325</v>
      </c>
      <c r="S82" s="35"/>
    </row>
    <row r="83" spans="15:19" ht="17.5" thickBot="1">
      <c r="O83" s="35"/>
      <c r="P83" s="35"/>
      <c r="Q83" s="35"/>
      <c r="R83" s="35"/>
      <c r="S83" s="35"/>
    </row>
    <row r="84" spans="15:19" ht="17.5" thickBot="1">
      <c r="O84" s="226" t="s">
        <v>34</v>
      </c>
      <c r="P84" s="227"/>
      <c r="Q84" s="227"/>
      <c r="R84" s="227"/>
      <c r="S84" s="228"/>
    </row>
    <row r="85" spans="15:19">
      <c r="O85" s="40"/>
      <c r="P85" s="41" t="s">
        <v>20</v>
      </c>
      <c r="Q85" s="41" t="s">
        <v>35</v>
      </c>
      <c r="R85" s="41" t="s">
        <v>36</v>
      </c>
      <c r="S85" s="42" t="s">
        <v>28</v>
      </c>
    </row>
    <row r="86" spans="15:19">
      <c r="O86" s="32" t="s">
        <v>32</v>
      </c>
      <c r="P86" s="29">
        <v>155934</v>
      </c>
      <c r="Q86" s="29">
        <v>117473</v>
      </c>
      <c r="R86" s="29">
        <v>12592</v>
      </c>
      <c r="S86" s="43">
        <f>P86+Q86+R86</f>
        <v>285999</v>
      </c>
    </row>
    <row r="87" spans="15:19">
      <c r="O87" s="32" t="s">
        <v>29</v>
      </c>
      <c r="P87" s="33">
        <v>19.68</v>
      </c>
      <c r="Q87" s="33">
        <v>36.46</v>
      </c>
      <c r="R87" s="33">
        <v>26.75</v>
      </c>
      <c r="S87" s="34">
        <f>(P87*$P$86+Q87*$Q$86+R87*$R$86)/$S$86</f>
        <v>26.883599942657142</v>
      </c>
    </row>
    <row r="88" spans="15:19">
      <c r="O88" s="32" t="s">
        <v>30</v>
      </c>
      <c r="P88" s="33">
        <f>P89-P87</f>
        <v>8.7600000000000016</v>
      </c>
      <c r="Q88" s="33">
        <f>Q89-Q87</f>
        <v>11.269999999999996</v>
      </c>
      <c r="R88" s="33">
        <f>R89-R87</f>
        <v>9.0600000000000023</v>
      </c>
      <c r="S88" s="34">
        <f>(P88*$P$86+Q88*$Q$86+R88*$R$86)/$S$86</f>
        <v>9.8041813782565672</v>
      </c>
    </row>
    <row r="89" spans="15:19" ht="17.5" thickBot="1">
      <c r="O89" s="36" t="s">
        <v>31</v>
      </c>
      <c r="P89" s="37">
        <v>28.44</v>
      </c>
      <c r="Q89" s="37">
        <v>47.73</v>
      </c>
      <c r="R89" s="37">
        <v>35.81</v>
      </c>
      <c r="S89" s="38">
        <f>(P89*$P$86+Q89*$Q$86+R89*$R$86)/$S$86</f>
        <v>36.687781320913707</v>
      </c>
    </row>
  </sheetData>
  <sheetProtection algorithmName="SHA-512" hashValue="b4cEidFUFNYPGSrDvDVcQQfErqobiOn9lYpPyTZ+v9bTPRuVJr1Xk611q2vx8sjl9T0Ysz8ymX22dKjphUvjKA==" saltValue="b3yoLoqR7Z9a5wNHibU6Ig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9"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G21:J21"/>
    <mergeCell ref="G28:K28"/>
    <mergeCell ref="H11:I11"/>
    <mergeCell ref="C2:E2"/>
    <mergeCell ref="C3:E3"/>
    <mergeCell ref="D9:E9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4학년도 대학수학능력시험 9월 모의평가 국어 영역의 표준점수 범위는 다음과 같습니다._x000a_[41 이상 142 이하의 정수]" xr:uid="{BF8CA3A3-B055-4E54-AF96-445AE4D45415}">
          <x14:formula1>
            <xm:f>'인원 입력 기능'!$B$5:$B$106</xm:f>
          </x14:formula1>
          <xm:sqref>H8</xm:sqref>
        </x14:dataValidation>
        <x14:dataValidation type="list" allowBlank="1" showInputMessage="1" showErrorMessage="1" errorTitle="입력할 수 없는 값입니다." error="2024학년도 대학수학능력시험 9월 모의평가 수학 영역의 표준점수 범위는 다음과 같습니다._x000a_[60 이상 144 이하의 범위에서 61을 제외한 정수]" xr:uid="{62D1FBFE-A989-45CA-8B8B-BEE96865A735}">
          <x14:formula1>
            <xm:f>'인원 입력 기능'!$G$5:$G$88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</sheetPr>
  <dimension ref="A1:N140"/>
  <sheetViews>
    <sheetView showGridLines="0" showRuler="0" zoomScale="85" zoomScaleNormal="85" zoomScalePageLayoutView="40" workbookViewId="0">
      <selection activeCell="B4" sqref="B4"/>
    </sheetView>
  </sheetViews>
  <sheetFormatPr defaultRowHeight="17"/>
  <cols>
    <col min="1" max="1" width="11.08203125" customWidth="1"/>
    <col min="2" max="2" width="14.08203125" style="75" customWidth="1"/>
    <col min="3" max="4" width="21.25" style="75" customWidth="1"/>
    <col min="5" max="8" width="14.08203125" customWidth="1"/>
    <col min="9" max="9" width="17.08203125" customWidth="1"/>
    <col min="10" max="10" width="18.08203125" customWidth="1"/>
    <col min="11" max="11" width="12.1640625" customWidth="1"/>
    <col min="13" max="14" width="8.6640625" hidden="1" customWidth="1"/>
  </cols>
  <sheetData>
    <row r="1" spans="1:14" ht="17.5" customHeight="1" thickBot="1">
      <c r="A1" s="2"/>
      <c r="B1" s="71"/>
      <c r="C1" s="71"/>
      <c r="D1" s="71"/>
      <c r="E1" s="2"/>
      <c r="F1" s="2"/>
      <c r="G1" s="2"/>
      <c r="H1" s="2"/>
      <c r="I1" s="2"/>
      <c r="J1" s="2"/>
    </row>
    <row r="2" spans="1:14" ht="25" customHeight="1" thickBot="1">
      <c r="A2" s="2"/>
      <c r="B2" s="147" t="s">
        <v>65</v>
      </c>
      <c r="C2" s="255" t="s">
        <v>72</v>
      </c>
      <c r="D2" s="256"/>
      <c r="E2" s="148" t="s">
        <v>6</v>
      </c>
      <c r="F2" s="149" t="s">
        <v>37</v>
      </c>
      <c r="G2" s="150" t="s">
        <v>5</v>
      </c>
      <c r="H2" s="156">
        <f>MAX('인원 입력 기능'!F:F)</f>
        <v>372573</v>
      </c>
      <c r="I2" s="2"/>
      <c r="J2" s="2"/>
    </row>
    <row r="3" spans="1:14" ht="25" customHeight="1" thickBot="1">
      <c r="A3" s="2"/>
      <c r="B3" s="183" t="s">
        <v>71</v>
      </c>
      <c r="C3" s="257" t="s">
        <v>66</v>
      </c>
      <c r="D3" s="258"/>
      <c r="E3" s="152" t="s">
        <v>4</v>
      </c>
      <c r="F3" s="153" t="s">
        <v>22</v>
      </c>
      <c r="G3" s="154"/>
      <c r="H3" s="155"/>
      <c r="J3" s="2"/>
    </row>
    <row r="4" spans="1:14" ht="25" customHeight="1" thickBot="1">
      <c r="A4" s="2"/>
      <c r="B4" s="66"/>
      <c r="C4" s="66"/>
      <c r="D4" s="66"/>
      <c r="E4" s="1"/>
      <c r="F4" s="2"/>
      <c r="G4" s="2"/>
      <c r="H4" s="2"/>
      <c r="I4" s="2"/>
      <c r="J4" s="2"/>
    </row>
    <row r="5" spans="1:14" s="115" customFormat="1" ht="25" customHeight="1" thickBot="1">
      <c r="A5" s="113"/>
      <c r="B5" s="135" t="s">
        <v>62</v>
      </c>
      <c r="C5" s="136" t="s">
        <v>63</v>
      </c>
      <c r="D5" s="137" t="s">
        <v>64</v>
      </c>
      <c r="E5" s="182" t="s">
        <v>3</v>
      </c>
      <c r="F5" s="203" t="s">
        <v>2</v>
      </c>
      <c r="G5" s="203" t="s">
        <v>1</v>
      </c>
      <c r="H5" s="204" t="s">
        <v>0</v>
      </c>
      <c r="I5" s="113"/>
      <c r="J5" s="114"/>
      <c r="K5" s="138"/>
    </row>
    <row r="6" spans="1:14" s="115" customFormat="1" ht="25" customHeight="1" thickTop="1">
      <c r="A6" s="113"/>
      <c r="B6" s="129">
        <f>'인원 입력 기능'!B5</f>
        <v>142</v>
      </c>
      <c r="C6" s="130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91">
        <f>100*(1-(0+G6)/2/$H$2)</f>
        <v>99.981882745126455</v>
      </c>
      <c r="E6" s="143">
        <f>'인원 입력 기능'!E5</f>
        <v>135</v>
      </c>
      <c r="F6" s="144">
        <f>E6/$H$2</f>
        <v>3.6234509747083124E-4</v>
      </c>
      <c r="G6" s="145">
        <f>E6</f>
        <v>135</v>
      </c>
      <c r="H6" s="146">
        <f>G6/$H$2</f>
        <v>3.6234509747083124E-4</v>
      </c>
      <c r="I6" s="113"/>
      <c r="J6" s="113"/>
      <c r="K6" s="139"/>
      <c r="M6" s="139">
        <v>1</v>
      </c>
      <c r="N6" s="195">
        <v>130</v>
      </c>
    </row>
    <row r="7" spans="1:14" s="115" customFormat="1" ht="25" customHeight="1">
      <c r="A7" s="113"/>
      <c r="B7" s="131">
        <f>'인원 입력 기능'!B6</f>
        <v>141</v>
      </c>
      <c r="C7" s="116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132">
        <f>100*(1-(G6+G7)/2/$H$2)</f>
        <v>99.946050841043231</v>
      </c>
      <c r="E7" s="133">
        <f>'인원 입력 기능'!E6</f>
        <v>132</v>
      </c>
      <c r="F7" s="166">
        <f t="shared" ref="F7:F70" si="2">E7/$H$2</f>
        <v>3.5429298419370166E-4</v>
      </c>
      <c r="G7" s="134">
        <f>SUM($E$6:E7)</f>
        <v>267</v>
      </c>
      <c r="H7" s="172">
        <f t="shared" ref="H7:H70" si="3">G7/$H$2</f>
        <v>7.166380816645329E-4</v>
      </c>
      <c r="I7" s="113"/>
      <c r="J7" s="113"/>
      <c r="K7" s="139"/>
      <c r="M7" s="139">
        <v>2</v>
      </c>
      <c r="N7" s="196">
        <v>123</v>
      </c>
    </row>
    <row r="8" spans="1:14" s="115" customFormat="1" ht="25" customHeight="1">
      <c r="A8" s="113"/>
      <c r="B8" s="131">
        <f>'인원 입력 기능'!B7</f>
        <v>140</v>
      </c>
      <c r="C8" s="116">
        <f t="shared" si="1"/>
        <v>1</v>
      </c>
      <c r="D8" s="132">
        <f t="shared" ref="D8:D71" si="4">100*(1-(G7+G8)/2/$H$2)</f>
        <v>99.892101682086462</v>
      </c>
      <c r="E8" s="133">
        <f>'인원 입력 기능'!E7</f>
        <v>270</v>
      </c>
      <c r="F8" s="166">
        <f t="shared" si="2"/>
        <v>7.2469019494166248E-4</v>
      </c>
      <c r="G8" s="134">
        <f>SUM($E$6:E8)</f>
        <v>537</v>
      </c>
      <c r="H8" s="172">
        <f t="shared" si="3"/>
        <v>1.4413282766061954E-3</v>
      </c>
      <c r="I8" s="113"/>
      <c r="J8" s="113"/>
      <c r="K8" s="139"/>
      <c r="M8" s="139">
        <v>3</v>
      </c>
      <c r="N8" s="196">
        <v>116</v>
      </c>
    </row>
    <row r="9" spans="1:14" s="115" customFormat="1" ht="25" customHeight="1">
      <c r="A9" s="113"/>
      <c r="B9" s="131">
        <f>'인원 입력 기능'!B8</f>
        <v>139</v>
      </c>
      <c r="C9" s="116">
        <f t="shared" si="1"/>
        <v>1</v>
      </c>
      <c r="D9" s="132">
        <f t="shared" si="4"/>
        <v>99.78071411508617</v>
      </c>
      <c r="E9" s="133">
        <f>'인원 입력 기능'!E8</f>
        <v>560</v>
      </c>
      <c r="F9" s="166">
        <f t="shared" si="2"/>
        <v>1.5030611450641887E-3</v>
      </c>
      <c r="G9" s="134">
        <f>SUM($E$6:E9)</f>
        <v>1097</v>
      </c>
      <c r="H9" s="172">
        <f t="shared" si="3"/>
        <v>2.9443894216703839E-3</v>
      </c>
      <c r="I9" s="113"/>
      <c r="J9" s="113"/>
      <c r="K9" s="139"/>
      <c r="M9" s="139">
        <v>4</v>
      </c>
      <c r="N9" s="196">
        <v>108</v>
      </c>
    </row>
    <row r="10" spans="1:14" s="115" customFormat="1" ht="25" customHeight="1">
      <c r="A10" s="113"/>
      <c r="B10" s="131">
        <f>'인원 입력 기능'!B9</f>
        <v>138</v>
      </c>
      <c r="C10" s="116">
        <f t="shared" si="1"/>
        <v>1</v>
      </c>
      <c r="D10" s="132">
        <f t="shared" si="4"/>
        <v>99.638057508193029</v>
      </c>
      <c r="E10" s="133">
        <f>'인원 입력 기능'!E9</f>
        <v>503</v>
      </c>
      <c r="F10" s="166">
        <f t="shared" si="2"/>
        <v>1.3500709927987268E-3</v>
      </c>
      <c r="G10" s="134">
        <f>SUM($E$6:E10)</f>
        <v>1600</v>
      </c>
      <c r="H10" s="172">
        <f t="shared" si="3"/>
        <v>4.2944604144691109E-3</v>
      </c>
      <c r="I10" s="113"/>
      <c r="J10" s="113"/>
      <c r="K10" s="139"/>
      <c r="M10" s="139">
        <v>5</v>
      </c>
      <c r="N10" s="196">
        <v>98</v>
      </c>
    </row>
    <row r="11" spans="1:14" s="115" customFormat="1" ht="25" customHeight="1">
      <c r="A11" s="113"/>
      <c r="B11" s="131">
        <f>'인원 입력 기능'!B10</f>
        <v>137</v>
      </c>
      <c r="C11" s="116">
        <f t="shared" si="1"/>
        <v>1</v>
      </c>
      <c r="D11" s="132">
        <f t="shared" si="4"/>
        <v>99.428568361099707</v>
      </c>
      <c r="E11" s="133">
        <f>'인원 입력 기능'!E10</f>
        <v>1058</v>
      </c>
      <c r="F11" s="166">
        <f t="shared" si="2"/>
        <v>2.8397119490676994E-3</v>
      </c>
      <c r="G11" s="134">
        <f>SUM($E$6:E11)</f>
        <v>2658</v>
      </c>
      <c r="H11" s="172">
        <f t="shared" si="3"/>
        <v>7.1341723635368103E-3</v>
      </c>
      <c r="I11" s="113"/>
      <c r="J11" s="113"/>
      <c r="K11" s="139"/>
      <c r="M11" s="139">
        <v>6</v>
      </c>
      <c r="N11" s="196">
        <v>86</v>
      </c>
    </row>
    <row r="12" spans="1:14" s="115" customFormat="1" ht="25" customHeight="1">
      <c r="A12" s="113"/>
      <c r="B12" s="131">
        <f>'인원 입력 기능'!B11</f>
        <v>136</v>
      </c>
      <c r="C12" s="116">
        <f t="shared" si="1"/>
        <v>1</v>
      </c>
      <c r="D12" s="132">
        <f t="shared" si="4"/>
        <v>99.136545052915807</v>
      </c>
      <c r="E12" s="133">
        <f>'인원 입력 기능'!E11</f>
        <v>1118</v>
      </c>
      <c r="F12" s="166">
        <f t="shared" si="2"/>
        <v>3.0007542146102914E-3</v>
      </c>
      <c r="G12" s="134">
        <f>SUM($E$6:E12)</f>
        <v>3776</v>
      </c>
      <c r="H12" s="172">
        <f t="shared" si="3"/>
        <v>1.0134926578147102E-2</v>
      </c>
      <c r="I12" s="113"/>
      <c r="J12" s="113"/>
      <c r="K12" s="139"/>
      <c r="M12" s="139">
        <v>7</v>
      </c>
      <c r="N12" s="196">
        <v>70</v>
      </c>
    </row>
    <row r="13" spans="1:14" s="115" customFormat="1" ht="25" customHeight="1">
      <c r="A13" s="113"/>
      <c r="B13" s="131">
        <f>'인원 입력 기능'!B12</f>
        <v>135</v>
      </c>
      <c r="C13" s="116">
        <f t="shared" si="1"/>
        <v>1</v>
      </c>
      <c r="D13" s="132">
        <f t="shared" si="4"/>
        <v>98.860760173174114</v>
      </c>
      <c r="E13" s="133">
        <f>'인원 입력 기능'!E12</f>
        <v>937</v>
      </c>
      <c r="F13" s="166">
        <f t="shared" si="2"/>
        <v>2.5149433802234729E-3</v>
      </c>
      <c r="G13" s="134">
        <f>SUM($E$6:E13)</f>
        <v>4713</v>
      </c>
      <c r="H13" s="172">
        <f t="shared" si="3"/>
        <v>1.2649869958370575E-2</v>
      </c>
      <c r="I13" s="113"/>
      <c r="J13" s="113"/>
      <c r="K13" s="139"/>
      <c r="M13" s="139">
        <v>8</v>
      </c>
      <c r="N13" s="196">
        <v>60</v>
      </c>
    </row>
    <row r="14" spans="1:14" s="115" customFormat="1" ht="25" customHeight="1">
      <c r="A14" s="113"/>
      <c r="B14" s="131">
        <f>'인원 입력 기능'!B13</f>
        <v>134</v>
      </c>
      <c r="C14" s="116">
        <f t="shared" si="1"/>
        <v>1</v>
      </c>
      <c r="D14" s="132">
        <f t="shared" si="4"/>
        <v>98.530757730699762</v>
      </c>
      <c r="E14" s="133">
        <f>'인원 입력 기능'!E13</f>
        <v>1522</v>
      </c>
      <c r="F14" s="166">
        <f t="shared" si="2"/>
        <v>4.0851054692637419E-3</v>
      </c>
      <c r="G14" s="134">
        <f>SUM($E$6:E14)</f>
        <v>6235</v>
      </c>
      <c r="H14" s="172">
        <f t="shared" si="3"/>
        <v>1.6734975427634316E-2</v>
      </c>
      <c r="I14" s="113"/>
      <c r="J14" s="113"/>
      <c r="K14" s="139"/>
      <c r="M14" s="139">
        <v>9</v>
      </c>
      <c r="N14" s="140"/>
    </row>
    <row r="15" spans="1:14" s="115" customFormat="1" ht="25" customHeight="1">
      <c r="A15" s="113"/>
      <c r="B15" s="131">
        <f>'인원 입력 기능'!B14</f>
        <v>133</v>
      </c>
      <c r="C15" s="116">
        <f t="shared" si="1"/>
        <v>1</v>
      </c>
      <c r="D15" s="132">
        <f t="shared" si="4"/>
        <v>98.061185324755158</v>
      </c>
      <c r="E15" s="133">
        <f>'인원 입력 기능'!E14</f>
        <v>1977</v>
      </c>
      <c r="F15" s="166">
        <f t="shared" si="2"/>
        <v>5.3063426496283948E-3</v>
      </c>
      <c r="G15" s="134">
        <f>SUM($E$6:E15)</f>
        <v>8212</v>
      </c>
      <c r="H15" s="172">
        <f t="shared" si="3"/>
        <v>2.2041318077262711E-2</v>
      </c>
      <c r="I15" s="113"/>
      <c r="J15" s="113"/>
      <c r="K15" s="139"/>
    </row>
    <row r="16" spans="1:14" s="115" customFormat="1" ht="25" customHeight="1">
      <c r="A16" s="113"/>
      <c r="B16" s="131">
        <f>'인원 입력 기능'!B15</f>
        <v>132</v>
      </c>
      <c r="C16" s="116">
        <f t="shared" si="0"/>
        <v>1</v>
      </c>
      <c r="D16" s="132">
        <f t="shared" si="4"/>
        <v>97.481835774465679</v>
      </c>
      <c r="E16" s="133">
        <f>'인원 입력 기능'!E15</f>
        <v>2340</v>
      </c>
      <c r="F16" s="166">
        <f t="shared" si="2"/>
        <v>6.2806483561610744E-3</v>
      </c>
      <c r="G16" s="134">
        <f>SUM($E$6:E16)</f>
        <v>10552</v>
      </c>
      <c r="H16" s="172">
        <f t="shared" si="3"/>
        <v>2.8321966433423787E-2</v>
      </c>
      <c r="I16" s="113"/>
      <c r="J16" s="113"/>
      <c r="K16" s="139"/>
    </row>
    <row r="17" spans="1:11" s="115" customFormat="1" ht="25" customHeight="1">
      <c r="A17" s="113"/>
      <c r="B17" s="131">
        <f>'인원 입력 기능'!B16</f>
        <v>131</v>
      </c>
      <c r="C17" s="116">
        <f t="shared" si="0"/>
        <v>1</v>
      </c>
      <c r="D17" s="132">
        <f t="shared" si="4"/>
        <v>96.864238686109843</v>
      </c>
      <c r="E17" s="133">
        <f>'인원 입력 기능'!E16</f>
        <v>2262</v>
      </c>
      <c r="F17" s="166">
        <f t="shared" si="2"/>
        <v>6.0712934109557054E-3</v>
      </c>
      <c r="G17" s="134">
        <f>SUM($E$6:E17)</f>
        <v>12814</v>
      </c>
      <c r="H17" s="172">
        <f t="shared" si="3"/>
        <v>3.4393259844379492E-2</v>
      </c>
      <c r="I17" s="113"/>
      <c r="J17" s="113"/>
      <c r="K17" s="139"/>
    </row>
    <row r="18" spans="1:11" s="115" customFormat="1" ht="25" customHeight="1">
      <c r="A18" s="113"/>
      <c r="B18" s="131">
        <f>'인원 입력 기능'!B17</f>
        <v>130</v>
      </c>
      <c r="C18" s="116">
        <f t="shared" si="0"/>
        <v>1</v>
      </c>
      <c r="D18" s="132">
        <f t="shared" si="4"/>
        <v>96.170683329173073</v>
      </c>
      <c r="E18" s="133">
        <f>'인원 입력 기능'!E17</f>
        <v>2906</v>
      </c>
      <c r="F18" s="166">
        <f t="shared" si="2"/>
        <v>7.7998137277795225E-3</v>
      </c>
      <c r="G18" s="134">
        <f>SUM($E$6:E18)</f>
        <v>15720</v>
      </c>
      <c r="H18" s="172">
        <f t="shared" si="3"/>
        <v>4.2193073572159012E-2</v>
      </c>
      <c r="I18" s="113"/>
      <c r="J18" s="113"/>
      <c r="K18" s="139"/>
    </row>
    <row r="19" spans="1:11" s="115" customFormat="1" ht="25" customHeight="1">
      <c r="A19" s="113"/>
      <c r="B19" s="131">
        <f>'인원 입력 기능'!B18</f>
        <v>129</v>
      </c>
      <c r="C19" s="116">
        <f t="shared" si="0"/>
        <v>2</v>
      </c>
      <c r="D19" s="132">
        <f t="shared" si="4"/>
        <v>95.348696765466102</v>
      </c>
      <c r="E19" s="133">
        <f>'인원 입력 기능'!E18</f>
        <v>3219</v>
      </c>
      <c r="F19" s="166">
        <f t="shared" si="2"/>
        <v>8.6399175463600427E-3</v>
      </c>
      <c r="G19" s="134">
        <f>SUM($E$6:E19)</f>
        <v>18939</v>
      </c>
      <c r="H19" s="172">
        <f t="shared" si="3"/>
        <v>5.0832991118519057E-2</v>
      </c>
      <c r="I19" s="113"/>
      <c r="J19" s="113"/>
      <c r="K19" s="139"/>
    </row>
    <row r="20" spans="1:11" s="115" customFormat="1" ht="25" customHeight="1">
      <c r="A20" s="113"/>
      <c r="B20" s="131">
        <f>'인원 입력 기능'!B19</f>
        <v>128</v>
      </c>
      <c r="C20" s="116">
        <f t="shared" si="0"/>
        <v>2</v>
      </c>
      <c r="D20" s="132">
        <f t="shared" si="4"/>
        <v>94.392776717582862</v>
      </c>
      <c r="E20" s="133">
        <f>'인원 입력 기능'!E19</f>
        <v>3904</v>
      </c>
      <c r="F20" s="166">
        <f t="shared" si="2"/>
        <v>1.0478483411304629E-2</v>
      </c>
      <c r="G20" s="134">
        <f>SUM($E$6:E20)</f>
        <v>22843</v>
      </c>
      <c r="H20" s="172">
        <f t="shared" si="3"/>
        <v>6.1311474529823683E-2</v>
      </c>
      <c r="I20" s="113"/>
      <c r="J20" s="113"/>
      <c r="K20" s="139"/>
    </row>
    <row r="21" spans="1:11" s="115" customFormat="1" ht="25" customHeight="1">
      <c r="A21" s="113"/>
      <c r="B21" s="131">
        <f>'인원 입력 기능'!B20</f>
        <v>127</v>
      </c>
      <c r="C21" s="116">
        <f t="shared" si="0"/>
        <v>2</v>
      </c>
      <c r="D21" s="132">
        <f t="shared" si="4"/>
        <v>93.329092553674045</v>
      </c>
      <c r="E21" s="133">
        <f>'인원 입력 기능'!E20</f>
        <v>4022</v>
      </c>
      <c r="F21" s="166">
        <f t="shared" si="2"/>
        <v>1.0795199866871727E-2</v>
      </c>
      <c r="G21" s="134">
        <f>SUM($E$6:E21)</f>
        <v>26865</v>
      </c>
      <c r="H21" s="172">
        <f t="shared" si="3"/>
        <v>7.2106674396695408E-2</v>
      </c>
      <c r="I21" s="113"/>
      <c r="J21" s="113"/>
      <c r="K21" s="139"/>
    </row>
    <row r="22" spans="1:11" s="115" customFormat="1" ht="25" customHeight="1">
      <c r="A22" s="113"/>
      <c r="B22" s="131">
        <f>'인원 입력 기능'!B21</f>
        <v>126</v>
      </c>
      <c r="C22" s="116">
        <f t="shared" si="0"/>
        <v>2</v>
      </c>
      <c r="D22" s="132">
        <f t="shared" si="4"/>
        <v>92.309963416565338</v>
      </c>
      <c r="E22" s="133">
        <f>'인원 입력 기능'!E21</f>
        <v>3572</v>
      </c>
      <c r="F22" s="166">
        <f t="shared" si="2"/>
        <v>9.5873828753022892E-3</v>
      </c>
      <c r="G22" s="134">
        <f>SUM($E$6:E22)</f>
        <v>30437</v>
      </c>
      <c r="H22" s="172">
        <f t="shared" si="3"/>
        <v>8.1694057271997703E-2</v>
      </c>
      <c r="I22" s="113"/>
      <c r="J22" s="113"/>
      <c r="K22" s="139"/>
    </row>
    <row r="23" spans="1:11" s="115" customFormat="1" ht="25" customHeight="1">
      <c r="A23" s="113"/>
      <c r="B23" s="131">
        <f>'인원 입력 기능'!B22</f>
        <v>125</v>
      </c>
      <c r="C23" s="116">
        <f t="shared" si="0"/>
        <v>2</v>
      </c>
      <c r="D23" s="132">
        <f t="shared" si="4"/>
        <v>91.224672748696236</v>
      </c>
      <c r="E23" s="133">
        <f>'인원 입력 기능'!E22</f>
        <v>4515</v>
      </c>
      <c r="F23" s="166">
        <f t="shared" si="2"/>
        <v>1.2118430482080021E-2</v>
      </c>
      <c r="G23" s="134">
        <f>SUM($E$6:E23)</f>
        <v>34952</v>
      </c>
      <c r="H23" s="172">
        <f t="shared" si="3"/>
        <v>9.3812487754077731E-2</v>
      </c>
      <c r="I23" s="113"/>
      <c r="J23" s="113"/>
      <c r="K23" s="139"/>
    </row>
    <row r="24" spans="1:11" s="115" customFormat="1" ht="25" customHeight="1">
      <c r="A24" s="113"/>
      <c r="B24" s="131">
        <f>'인원 입력 기능'!B23</f>
        <v>124</v>
      </c>
      <c r="C24" s="116">
        <f t="shared" si="0"/>
        <v>2</v>
      </c>
      <c r="D24" s="132">
        <f t="shared" si="4"/>
        <v>89.944118333856721</v>
      </c>
      <c r="E24" s="133">
        <f>'인원 입력 기능'!E23</f>
        <v>5027</v>
      </c>
      <c r="F24" s="166">
        <f t="shared" si="2"/>
        <v>1.3492657814710138E-2</v>
      </c>
      <c r="G24" s="134">
        <f>SUM($E$6:E24)</f>
        <v>39979</v>
      </c>
      <c r="H24" s="172">
        <f t="shared" si="3"/>
        <v>0.10730514556878787</v>
      </c>
      <c r="I24" s="113"/>
      <c r="J24" s="113"/>
      <c r="K24" s="139"/>
    </row>
    <row r="25" spans="1:11" s="115" customFormat="1" ht="25" customHeight="1">
      <c r="A25" s="113"/>
      <c r="B25" s="131">
        <f>'인원 입력 기능'!B24</f>
        <v>123</v>
      </c>
      <c r="C25" s="116">
        <f t="shared" si="0"/>
        <v>2</v>
      </c>
      <c r="D25" s="132">
        <f t="shared" si="4"/>
        <v>88.537414144342179</v>
      </c>
      <c r="E25" s="133">
        <f>'인원 입력 기능'!E24</f>
        <v>5455</v>
      </c>
      <c r="F25" s="166">
        <f t="shared" si="2"/>
        <v>1.4641425975580625E-2</v>
      </c>
      <c r="G25" s="134">
        <f>SUM($E$6:E25)</f>
        <v>45434</v>
      </c>
      <c r="H25" s="172">
        <f t="shared" si="3"/>
        <v>0.12194657154436848</v>
      </c>
      <c r="I25" s="113"/>
      <c r="J25" s="113"/>
      <c r="K25" s="139"/>
    </row>
    <row r="26" spans="1:11" s="115" customFormat="1" ht="25" customHeight="1">
      <c r="A26" s="113"/>
      <c r="B26" s="131">
        <f>'인원 입력 기능'!B25</f>
        <v>122</v>
      </c>
      <c r="C26" s="116">
        <f t="shared" si="0"/>
        <v>3</v>
      </c>
      <c r="D26" s="132">
        <f t="shared" si="4"/>
        <v>87.108700845203487</v>
      </c>
      <c r="E26" s="133">
        <f>'인원 입력 기능'!E25</f>
        <v>5191</v>
      </c>
      <c r="F26" s="166">
        <f t="shared" si="2"/>
        <v>1.3932840007193222E-2</v>
      </c>
      <c r="G26" s="134">
        <f>SUM($E$6:E26)</f>
        <v>50625</v>
      </c>
      <c r="H26" s="172">
        <f t="shared" si="3"/>
        <v>0.13587941155156172</v>
      </c>
      <c r="I26" s="113"/>
      <c r="J26" s="113"/>
      <c r="K26" s="139"/>
    </row>
    <row r="27" spans="1:11" s="115" customFormat="1" ht="25" customHeight="1">
      <c r="A27" s="113"/>
      <c r="B27" s="131">
        <f>'인원 입력 기능'!B26</f>
        <v>121</v>
      </c>
      <c r="C27" s="116">
        <f t="shared" si="0"/>
        <v>3</v>
      </c>
      <c r="D27" s="132">
        <f t="shared" si="4"/>
        <v>85.635835124928533</v>
      </c>
      <c r="E27" s="133">
        <f>'인원 입력 기능'!E26</f>
        <v>5784</v>
      </c>
      <c r="F27" s="166">
        <f t="shared" si="2"/>
        <v>1.5524474398305836E-2</v>
      </c>
      <c r="G27" s="134">
        <f>SUM($E$6:E27)</f>
        <v>56409</v>
      </c>
      <c r="H27" s="172">
        <f t="shared" si="3"/>
        <v>0.15140388594986753</v>
      </c>
      <c r="I27" s="113"/>
      <c r="J27" s="113"/>
      <c r="K27" s="139"/>
    </row>
    <row r="28" spans="1:11" s="115" customFormat="1" ht="25" customHeight="1">
      <c r="A28" s="113"/>
      <c r="B28" s="131">
        <f>'인원 입력 기능'!B27</f>
        <v>120</v>
      </c>
      <c r="C28" s="116">
        <f t="shared" si="0"/>
        <v>3</v>
      </c>
      <c r="D28" s="132">
        <f t="shared" si="4"/>
        <v>84.07506716804491</v>
      </c>
      <c r="E28" s="133">
        <f>'인원 입력 기능'!E27</f>
        <v>5846</v>
      </c>
      <c r="F28" s="166">
        <f t="shared" si="2"/>
        <v>1.5690884739366515E-2</v>
      </c>
      <c r="G28" s="134">
        <f>SUM($E$6:E28)</f>
        <v>62255</v>
      </c>
      <c r="H28" s="172">
        <f t="shared" si="3"/>
        <v>0.16709477068923406</v>
      </c>
      <c r="I28" s="113"/>
      <c r="J28" s="113"/>
      <c r="K28" s="139"/>
    </row>
    <row r="29" spans="1:11" s="115" customFormat="1" ht="25" customHeight="1">
      <c r="A29" s="113"/>
      <c r="B29" s="131">
        <f>'인원 입력 기능'!B28</f>
        <v>119</v>
      </c>
      <c r="C29" s="116">
        <f t="shared" si="0"/>
        <v>3</v>
      </c>
      <c r="D29" s="132">
        <f t="shared" si="4"/>
        <v>82.429081012311684</v>
      </c>
      <c r="E29" s="133">
        <f>'인원 입력 기능'!E28</f>
        <v>6419</v>
      </c>
      <c r="F29" s="166">
        <f t="shared" si="2"/>
        <v>1.7228838375298264E-2</v>
      </c>
      <c r="G29" s="134">
        <f>SUM($E$6:E29)</f>
        <v>68674</v>
      </c>
      <c r="H29" s="172">
        <f t="shared" si="3"/>
        <v>0.18432360906453232</v>
      </c>
      <c r="I29" s="113"/>
      <c r="J29" s="113"/>
      <c r="K29" s="139"/>
    </row>
    <row r="30" spans="1:11" s="115" customFormat="1" ht="25" customHeight="1">
      <c r="A30" s="113"/>
      <c r="B30" s="131">
        <f>'인원 입력 기능'!B29</f>
        <v>118</v>
      </c>
      <c r="C30" s="116">
        <f t="shared" si="0"/>
        <v>3</v>
      </c>
      <c r="D30" s="132">
        <f t="shared" si="4"/>
        <v>80.652784823376905</v>
      </c>
      <c r="E30" s="133">
        <f>'인원 입력 기능'!E29</f>
        <v>6817</v>
      </c>
      <c r="F30" s="166">
        <f t="shared" si="2"/>
        <v>1.8297085403397455E-2</v>
      </c>
      <c r="G30" s="134">
        <f>SUM($E$6:E30)</f>
        <v>75491</v>
      </c>
      <c r="H30" s="172">
        <f t="shared" si="3"/>
        <v>0.20262069446792977</v>
      </c>
      <c r="I30" s="113"/>
      <c r="J30" s="113"/>
      <c r="K30" s="139"/>
    </row>
    <row r="31" spans="1:11" s="115" customFormat="1" ht="25" customHeight="1">
      <c r="A31" s="113"/>
      <c r="B31" s="131">
        <f>'인원 입력 기능'!B30</f>
        <v>117</v>
      </c>
      <c r="C31" s="116">
        <f t="shared" si="0"/>
        <v>3</v>
      </c>
      <c r="D31" s="132">
        <f t="shared" si="4"/>
        <v>78.880917296744542</v>
      </c>
      <c r="E31" s="133">
        <f>'인원 입력 기능'!E30</f>
        <v>6386</v>
      </c>
      <c r="F31" s="166">
        <f t="shared" si="2"/>
        <v>1.7140265129249838E-2</v>
      </c>
      <c r="G31" s="134">
        <f>SUM($E$6:E31)</f>
        <v>81877</v>
      </c>
      <c r="H31" s="172">
        <f t="shared" si="3"/>
        <v>0.21976095959717962</v>
      </c>
      <c r="I31" s="113"/>
      <c r="J31" s="113"/>
      <c r="K31" s="139"/>
    </row>
    <row r="32" spans="1:11" s="115" customFormat="1" ht="25" customHeight="1">
      <c r="A32" s="113"/>
      <c r="B32" s="131">
        <f>'인원 입력 기능'!B31</f>
        <v>116</v>
      </c>
      <c r="C32" s="116">
        <f t="shared" si="0"/>
        <v>3</v>
      </c>
      <c r="D32" s="132">
        <f t="shared" si="4"/>
        <v>77.044632863895131</v>
      </c>
      <c r="E32" s="133">
        <f>'인원 입력 기능'!E31</f>
        <v>7297</v>
      </c>
      <c r="F32" s="166">
        <f t="shared" si="2"/>
        <v>1.9585423527738188E-2</v>
      </c>
      <c r="G32" s="134">
        <f>SUM($E$6:E32)</f>
        <v>89174</v>
      </c>
      <c r="H32" s="172">
        <f t="shared" si="3"/>
        <v>0.23934638312491779</v>
      </c>
      <c r="I32" s="113"/>
      <c r="J32" s="113"/>
      <c r="K32" s="139"/>
    </row>
    <row r="33" spans="1:11" s="115" customFormat="1" ht="25" customHeight="1">
      <c r="A33" s="113"/>
      <c r="B33" s="131">
        <f>'인원 입력 기능'!B32</f>
        <v>115</v>
      </c>
      <c r="C33" s="116">
        <f t="shared" si="0"/>
        <v>4</v>
      </c>
      <c r="D33" s="132">
        <f t="shared" si="4"/>
        <v>75.049319193822413</v>
      </c>
      <c r="E33" s="133">
        <f>'인원 입력 기능'!E32</f>
        <v>7571</v>
      </c>
      <c r="F33" s="166">
        <f t="shared" si="2"/>
        <v>2.0320849873716025E-2</v>
      </c>
      <c r="G33" s="134">
        <f>SUM($E$6:E33)</f>
        <v>96745</v>
      </c>
      <c r="H33" s="172">
        <f t="shared" si="3"/>
        <v>0.25966723299863381</v>
      </c>
      <c r="I33" s="113"/>
      <c r="J33" s="113"/>
      <c r="K33" s="139"/>
    </row>
    <row r="34" spans="1:11" s="115" customFormat="1" ht="25" customHeight="1">
      <c r="A34" s="113"/>
      <c r="B34" s="131">
        <f>'인원 입력 기능'!B33</f>
        <v>114</v>
      </c>
      <c r="C34" s="116">
        <f t="shared" si="0"/>
        <v>4</v>
      </c>
      <c r="D34" s="132">
        <f t="shared" si="4"/>
        <v>73.093863484471498</v>
      </c>
      <c r="E34" s="133">
        <f>'인원 입력 기능'!E33</f>
        <v>7000</v>
      </c>
      <c r="F34" s="166">
        <f t="shared" si="2"/>
        <v>1.8788264313302359E-2</v>
      </c>
      <c r="G34" s="134">
        <f>SUM($E$6:E34)</f>
        <v>103745</v>
      </c>
      <c r="H34" s="172">
        <f t="shared" si="3"/>
        <v>0.2784554973119362</v>
      </c>
      <c r="I34" s="113"/>
      <c r="J34" s="113"/>
      <c r="K34" s="139"/>
    </row>
    <row r="35" spans="1:11" s="115" customFormat="1" ht="25" customHeight="1">
      <c r="A35" s="113"/>
      <c r="B35" s="131">
        <f>'인원 입력 기능'!B34</f>
        <v>113</v>
      </c>
      <c r="C35" s="116">
        <f t="shared" si="0"/>
        <v>4</v>
      </c>
      <c r="D35" s="132">
        <f t="shared" si="4"/>
        <v>71.266570578114894</v>
      </c>
      <c r="E35" s="133">
        <f>'인원 입력 기능'!E34</f>
        <v>6616</v>
      </c>
      <c r="F35" s="166">
        <f t="shared" si="2"/>
        <v>1.7757593813829773E-2</v>
      </c>
      <c r="G35" s="134">
        <f>SUM($E$6:E35)</f>
        <v>110361</v>
      </c>
      <c r="H35" s="172">
        <f t="shared" si="3"/>
        <v>0.29621309112576594</v>
      </c>
      <c r="I35" s="113"/>
      <c r="J35" s="113"/>
      <c r="K35" s="139"/>
    </row>
    <row r="36" spans="1:11" s="115" customFormat="1" ht="25" customHeight="1">
      <c r="A36" s="113"/>
      <c r="B36" s="131">
        <f>'인원 입력 기능'!B35</f>
        <v>112</v>
      </c>
      <c r="C36" s="116">
        <f t="shared" si="0"/>
        <v>4</v>
      </c>
      <c r="D36" s="132">
        <f t="shared" si="4"/>
        <v>69.361843182409885</v>
      </c>
      <c r="E36" s="133">
        <f>'인원 입력 기능'!E35</f>
        <v>7577</v>
      </c>
      <c r="F36" s="166">
        <f t="shared" si="2"/>
        <v>2.0336954100270282E-2</v>
      </c>
      <c r="G36" s="134">
        <f>SUM($E$6:E36)</f>
        <v>117938</v>
      </c>
      <c r="H36" s="172">
        <f t="shared" si="3"/>
        <v>0.31655004522603625</v>
      </c>
      <c r="I36" s="113"/>
      <c r="J36" s="113"/>
      <c r="K36" s="139"/>
    </row>
    <row r="37" spans="1:11" s="115" customFormat="1" ht="25" customHeight="1">
      <c r="A37" s="113"/>
      <c r="B37" s="131">
        <f>'인원 입력 기능'!B36</f>
        <v>111</v>
      </c>
      <c r="C37" s="116">
        <f t="shared" si="0"/>
        <v>4</v>
      </c>
      <c r="D37" s="132">
        <f t="shared" si="4"/>
        <v>67.258228588759778</v>
      </c>
      <c r="E37" s="133">
        <f>'인원 입력 기능'!E36</f>
        <v>8098</v>
      </c>
      <c r="F37" s="166">
        <f t="shared" si="2"/>
        <v>2.1735337772731785E-2</v>
      </c>
      <c r="G37" s="134">
        <f>SUM($E$6:E37)</f>
        <v>126036</v>
      </c>
      <c r="H37" s="172">
        <f t="shared" si="3"/>
        <v>0.33828538299876804</v>
      </c>
      <c r="I37" s="113"/>
      <c r="J37" s="113"/>
      <c r="K37" s="139"/>
    </row>
    <row r="38" spans="1:11" s="115" customFormat="1" ht="25" customHeight="1">
      <c r="A38" s="113"/>
      <c r="B38" s="131">
        <f>'인원 입력 기능'!B37</f>
        <v>110</v>
      </c>
      <c r="C38" s="116">
        <f t="shared" si="0"/>
        <v>4</v>
      </c>
      <c r="D38" s="132">
        <f t="shared" si="4"/>
        <v>65.079460937856481</v>
      </c>
      <c r="E38" s="133">
        <f>'인원 입력 기능'!E37</f>
        <v>8137</v>
      </c>
      <c r="F38" s="166">
        <f t="shared" si="2"/>
        <v>2.1840015245334472E-2</v>
      </c>
      <c r="G38" s="134">
        <f>SUM($E$6:E38)</f>
        <v>134173</v>
      </c>
      <c r="H38" s="172">
        <f t="shared" si="3"/>
        <v>0.3601253982441025</v>
      </c>
      <c r="I38" s="113"/>
      <c r="J38" s="113"/>
      <c r="K38" s="139"/>
    </row>
    <row r="39" spans="1:11" s="115" customFormat="1" ht="25" customHeight="1">
      <c r="A39" s="113"/>
      <c r="B39" s="131">
        <f>'인원 입력 기능'!B38</f>
        <v>109</v>
      </c>
      <c r="C39" s="116">
        <f t="shared" si="0"/>
        <v>4</v>
      </c>
      <c r="D39" s="132">
        <f t="shared" si="4"/>
        <v>62.967794230929243</v>
      </c>
      <c r="E39" s="133">
        <f>'인원 입력 기능'!E38</f>
        <v>7598</v>
      </c>
      <c r="F39" s="166">
        <f t="shared" si="2"/>
        <v>2.039331889321019E-2</v>
      </c>
      <c r="G39" s="134">
        <f>SUM($E$6:E39)</f>
        <v>141771</v>
      </c>
      <c r="H39" s="172">
        <f t="shared" si="3"/>
        <v>0.38051871713731267</v>
      </c>
      <c r="I39" s="113"/>
      <c r="J39" s="113"/>
      <c r="K39" s="139"/>
    </row>
    <row r="40" spans="1:11" s="115" customFormat="1" ht="25" customHeight="1">
      <c r="A40" s="113"/>
      <c r="B40" s="131">
        <f>'인원 입력 기능'!B39</f>
        <v>108</v>
      </c>
      <c r="C40" s="116">
        <f t="shared" si="0"/>
        <v>4</v>
      </c>
      <c r="D40" s="132">
        <f t="shared" si="4"/>
        <v>60.959060372061316</v>
      </c>
      <c r="E40" s="133">
        <f>'인원 입력 기능'!E39</f>
        <v>7370</v>
      </c>
      <c r="F40" s="166">
        <f t="shared" si="2"/>
        <v>1.9781358284148343E-2</v>
      </c>
      <c r="G40" s="134">
        <f>SUM($E$6:E40)</f>
        <v>149141</v>
      </c>
      <c r="H40" s="172">
        <f t="shared" si="3"/>
        <v>0.40030007542146101</v>
      </c>
      <c r="I40" s="113"/>
      <c r="J40" s="113"/>
      <c r="K40" s="139"/>
    </row>
    <row r="41" spans="1:11" s="115" customFormat="1" ht="25" customHeight="1">
      <c r="A41" s="113"/>
      <c r="B41" s="131">
        <f>'인원 입력 기능'!B40</f>
        <v>107</v>
      </c>
      <c r="C41" s="116">
        <f t="shared" si="0"/>
        <v>5</v>
      </c>
      <c r="D41" s="132">
        <f t="shared" si="4"/>
        <v>58.89825618066795</v>
      </c>
      <c r="E41" s="133">
        <f>'인원 입력 기능'!E40</f>
        <v>7986</v>
      </c>
      <c r="F41" s="166">
        <f t="shared" si="2"/>
        <v>2.143472554371895E-2</v>
      </c>
      <c r="G41" s="134">
        <f>SUM($E$6:E41)</f>
        <v>157127</v>
      </c>
      <c r="H41" s="172">
        <f t="shared" si="3"/>
        <v>0.42173480096517996</v>
      </c>
      <c r="I41" s="113"/>
      <c r="J41" s="113"/>
      <c r="K41" s="139"/>
    </row>
    <row r="42" spans="1:11" s="115" customFormat="1" ht="25" customHeight="1">
      <c r="A42" s="113"/>
      <c r="B42" s="131">
        <f>'인원 입력 기능'!B41</f>
        <v>106</v>
      </c>
      <c r="C42" s="116">
        <f t="shared" si="0"/>
        <v>5</v>
      </c>
      <c r="D42" s="132">
        <f t="shared" si="4"/>
        <v>56.721098952420057</v>
      </c>
      <c r="E42" s="133">
        <f>'인원 입력 기능'!E41</f>
        <v>8237</v>
      </c>
      <c r="F42" s="166">
        <f t="shared" si="2"/>
        <v>2.2108419021238789E-2</v>
      </c>
      <c r="G42" s="134">
        <f>SUM($E$6:E42)</f>
        <v>165364</v>
      </c>
      <c r="H42" s="172">
        <f t="shared" si="3"/>
        <v>0.44384321998641879</v>
      </c>
      <c r="I42" s="113"/>
      <c r="J42" s="113"/>
      <c r="K42" s="139"/>
    </row>
    <row r="43" spans="1:11" s="115" customFormat="1" ht="25" customHeight="1">
      <c r="A43" s="113"/>
      <c r="B43" s="131">
        <f>'인원 입력 기능'!B42</f>
        <v>105</v>
      </c>
      <c r="C43" s="116">
        <f t="shared" si="0"/>
        <v>5</v>
      </c>
      <c r="D43" s="132">
        <f t="shared" si="4"/>
        <v>54.515088318262464</v>
      </c>
      <c r="E43" s="133">
        <f>'인원 입력 기능'!E42</f>
        <v>8201</v>
      </c>
      <c r="F43" s="166">
        <f t="shared" si="2"/>
        <v>2.2011793661913234E-2</v>
      </c>
      <c r="G43" s="134">
        <f>SUM($E$6:E43)</f>
        <v>173565</v>
      </c>
      <c r="H43" s="172">
        <f t="shared" si="3"/>
        <v>0.46585501364833198</v>
      </c>
      <c r="I43" s="113"/>
      <c r="J43" s="113"/>
      <c r="K43" s="139"/>
    </row>
    <row r="44" spans="1:11" s="115" customFormat="1" ht="25" customHeight="1">
      <c r="A44" s="113"/>
      <c r="B44" s="131">
        <f>'인원 입력 기능'!B43</f>
        <v>104</v>
      </c>
      <c r="C44" s="116">
        <f t="shared" si="0"/>
        <v>5</v>
      </c>
      <c r="D44" s="132">
        <f t="shared" si="4"/>
        <v>52.441400745625685</v>
      </c>
      <c r="E44" s="133">
        <f>'인원 입력 기능'!E43</f>
        <v>7251</v>
      </c>
      <c r="F44" s="166">
        <f t="shared" si="2"/>
        <v>1.9461957790822201E-2</v>
      </c>
      <c r="G44" s="134">
        <f>SUM($E$6:E44)</f>
        <v>180816</v>
      </c>
      <c r="H44" s="172">
        <f t="shared" si="3"/>
        <v>0.4853169714391542</v>
      </c>
      <c r="I44" s="113"/>
      <c r="J44" s="113"/>
      <c r="K44" s="139"/>
    </row>
    <row r="45" spans="1:11" s="115" customFormat="1" ht="25" customHeight="1">
      <c r="A45" s="113"/>
      <c r="B45" s="131">
        <f>'인원 입력 기능'!B44</f>
        <v>103</v>
      </c>
      <c r="C45" s="116">
        <f t="shared" si="0"/>
        <v>5</v>
      </c>
      <c r="D45" s="132">
        <f t="shared" si="4"/>
        <v>50.386233033526317</v>
      </c>
      <c r="E45" s="133">
        <f>'인원 입력 기능'!E44</f>
        <v>8063</v>
      </c>
      <c r="F45" s="166">
        <f t="shared" si="2"/>
        <v>2.1641396451165276E-2</v>
      </c>
      <c r="G45" s="134">
        <f>SUM($E$6:E45)</f>
        <v>188879</v>
      </c>
      <c r="H45" s="172">
        <f t="shared" si="3"/>
        <v>0.50695836789031945</v>
      </c>
      <c r="I45" s="113"/>
      <c r="J45" s="113"/>
      <c r="K45" s="139"/>
    </row>
    <row r="46" spans="1:11" s="115" customFormat="1" ht="25" customHeight="1">
      <c r="A46" s="113"/>
      <c r="B46" s="131">
        <f>'인원 입력 기능'!B45</f>
        <v>102</v>
      </c>
      <c r="C46" s="116">
        <f t="shared" si="0"/>
        <v>5</v>
      </c>
      <c r="D46" s="132">
        <f t="shared" si="4"/>
        <v>48.4032659371452</v>
      </c>
      <c r="E46" s="133">
        <f>'인원 입력 기능'!E45</f>
        <v>6713</v>
      </c>
      <c r="F46" s="166">
        <f t="shared" si="2"/>
        <v>1.8017945476456961E-2</v>
      </c>
      <c r="G46" s="134">
        <f>SUM($E$6:E46)</f>
        <v>195592</v>
      </c>
      <c r="H46" s="172">
        <f t="shared" si="3"/>
        <v>0.52497631336677641</v>
      </c>
      <c r="I46" s="113"/>
      <c r="J46" s="113"/>
      <c r="K46" s="139"/>
    </row>
    <row r="47" spans="1:11" s="115" customFormat="1" ht="25" customHeight="1">
      <c r="A47" s="113"/>
      <c r="B47" s="131">
        <f>'인원 입력 기능'!B46</f>
        <v>101</v>
      </c>
      <c r="C47" s="116">
        <f t="shared" si="0"/>
        <v>5</v>
      </c>
      <c r="D47" s="132">
        <f t="shared" si="4"/>
        <v>46.466732693995539</v>
      </c>
      <c r="E47" s="133">
        <f>'인원 입력 기능'!E46</f>
        <v>7717</v>
      </c>
      <c r="F47" s="166">
        <f t="shared" si="2"/>
        <v>2.0712719386536328E-2</v>
      </c>
      <c r="G47" s="134">
        <f>SUM($E$6:E47)</f>
        <v>203309</v>
      </c>
      <c r="H47" s="172">
        <f t="shared" si="3"/>
        <v>0.54568903275331282</v>
      </c>
      <c r="I47" s="113"/>
      <c r="J47" s="113"/>
      <c r="K47" s="139"/>
    </row>
    <row r="48" spans="1:11" s="115" customFormat="1" ht="25" customHeight="1">
      <c r="A48" s="113"/>
      <c r="B48" s="131">
        <f>'인원 입력 기능'!B47</f>
        <v>100</v>
      </c>
      <c r="C48" s="116">
        <f t="shared" si="0"/>
        <v>5</v>
      </c>
      <c r="D48" s="132">
        <f t="shared" si="4"/>
        <v>44.441492002909499</v>
      </c>
      <c r="E48" s="133">
        <f>'인원 입력 기능'!E47</f>
        <v>7374</v>
      </c>
      <c r="F48" s="166">
        <f t="shared" si="2"/>
        <v>1.9792094435184513E-2</v>
      </c>
      <c r="G48" s="134">
        <f>SUM($E$6:E48)</f>
        <v>210683</v>
      </c>
      <c r="H48" s="172">
        <f t="shared" si="3"/>
        <v>0.5654811271884973</v>
      </c>
      <c r="I48" s="113"/>
      <c r="J48" s="113"/>
      <c r="K48" s="139"/>
    </row>
    <row r="49" spans="1:11" s="115" customFormat="1" ht="25" customHeight="1">
      <c r="A49" s="113"/>
      <c r="B49" s="131">
        <f>'인원 입력 기능'!B48</f>
        <v>99</v>
      </c>
      <c r="C49" s="116">
        <f t="shared" si="0"/>
        <v>5</v>
      </c>
      <c r="D49" s="132">
        <f t="shared" si="4"/>
        <v>42.483620659575436</v>
      </c>
      <c r="E49" s="133">
        <f>'인원 입력 기능'!E48</f>
        <v>7215</v>
      </c>
      <c r="F49" s="166">
        <f t="shared" si="2"/>
        <v>1.9365332431496646E-2</v>
      </c>
      <c r="G49" s="134">
        <f>SUM($E$6:E49)</f>
        <v>217898</v>
      </c>
      <c r="H49" s="172">
        <f t="shared" si="3"/>
        <v>0.58484645961999393</v>
      </c>
      <c r="I49" s="113"/>
      <c r="K49" s="139"/>
    </row>
    <row r="50" spans="1:11" s="115" customFormat="1" ht="25" customHeight="1">
      <c r="A50" s="113"/>
      <c r="B50" s="131">
        <f>'인원 입력 기능'!B49</f>
        <v>98</v>
      </c>
      <c r="C50" s="116">
        <f t="shared" si="0"/>
        <v>5</v>
      </c>
      <c r="D50" s="132">
        <f t="shared" si="4"/>
        <v>40.542390350347446</v>
      </c>
      <c r="E50" s="133">
        <f>'인원 입력 기능'!E49</f>
        <v>7250</v>
      </c>
      <c r="F50" s="166">
        <f t="shared" si="2"/>
        <v>1.945927375306316E-2</v>
      </c>
      <c r="G50" s="134">
        <f>SUM($E$6:E50)</f>
        <v>225148</v>
      </c>
      <c r="H50" s="172">
        <f t="shared" si="3"/>
        <v>0.60430573337305704</v>
      </c>
      <c r="I50" s="113"/>
      <c r="J50" s="113"/>
      <c r="K50" s="139"/>
    </row>
    <row r="51" spans="1:11" s="115" customFormat="1" ht="25" customHeight="1">
      <c r="A51" s="113"/>
      <c r="B51" s="131">
        <f>'인원 입력 기능'!B50</f>
        <v>97</v>
      </c>
      <c r="C51" s="116">
        <f t="shared" si="0"/>
        <v>6</v>
      </c>
      <c r="D51" s="132">
        <f t="shared" si="4"/>
        <v>38.716036857206504</v>
      </c>
      <c r="E51" s="133">
        <f>'인원 입력 기능'!E50</f>
        <v>6359</v>
      </c>
      <c r="F51" s="166">
        <f t="shared" si="2"/>
        <v>1.7067796109755673E-2</v>
      </c>
      <c r="G51" s="134">
        <f>SUM($E$6:E51)</f>
        <v>231507</v>
      </c>
      <c r="H51" s="172">
        <f t="shared" si="3"/>
        <v>0.62137352948281277</v>
      </c>
      <c r="I51" s="113"/>
      <c r="J51" s="113"/>
      <c r="K51" s="139"/>
    </row>
    <row r="52" spans="1:11" s="115" customFormat="1" ht="25" customHeight="1">
      <c r="A52" s="113"/>
      <c r="B52" s="131">
        <f>'인원 입력 기능'!B51</f>
        <v>96</v>
      </c>
      <c r="C52" s="116">
        <f t="shared" si="0"/>
        <v>6</v>
      </c>
      <c r="D52" s="132">
        <f t="shared" si="4"/>
        <v>37.063072203299754</v>
      </c>
      <c r="E52" s="133">
        <f>'인원 입력 기능'!E51</f>
        <v>5958</v>
      </c>
      <c r="F52" s="166">
        <f t="shared" si="2"/>
        <v>1.599149696837935E-2</v>
      </c>
      <c r="G52" s="134">
        <f>SUM($E$6:E52)</f>
        <v>237465</v>
      </c>
      <c r="H52" s="172">
        <f t="shared" si="3"/>
        <v>0.63736502645119208</v>
      </c>
      <c r="I52" s="113"/>
      <c r="J52" s="113"/>
      <c r="K52" s="139"/>
    </row>
    <row r="53" spans="1:11" s="115" customFormat="1" ht="25" customHeight="1">
      <c r="A53" s="113"/>
      <c r="B53" s="131">
        <f>'인원 입력 기능'!B52</f>
        <v>95</v>
      </c>
      <c r="C53" s="116">
        <f t="shared" si="0"/>
        <v>6</v>
      </c>
      <c r="D53" s="132">
        <f t="shared" si="4"/>
        <v>35.468887976316054</v>
      </c>
      <c r="E53" s="133">
        <f>'인원 입력 기능'!E52</f>
        <v>5921</v>
      </c>
      <c r="F53" s="166">
        <f t="shared" si="2"/>
        <v>1.5892187571294753E-2</v>
      </c>
      <c r="G53" s="134">
        <f>SUM($E$6:E53)</f>
        <v>243386</v>
      </c>
      <c r="H53" s="172">
        <f t="shared" si="3"/>
        <v>0.65325721402248682</v>
      </c>
      <c r="I53" s="113"/>
      <c r="J53" s="113"/>
      <c r="K53" s="139"/>
    </row>
    <row r="54" spans="1:11" s="115" customFormat="1" ht="25" customHeight="1">
      <c r="A54" s="113"/>
      <c r="B54" s="131">
        <f>'인원 입력 기능'!B53</f>
        <v>94</v>
      </c>
      <c r="C54" s="116">
        <f t="shared" si="0"/>
        <v>6</v>
      </c>
      <c r="D54" s="132">
        <f t="shared" si="4"/>
        <v>33.845581939646728</v>
      </c>
      <c r="E54" s="133">
        <f>'인원 입력 기능'!E53</f>
        <v>6175</v>
      </c>
      <c r="F54" s="166">
        <f t="shared" si="2"/>
        <v>1.6573933162091724E-2</v>
      </c>
      <c r="G54" s="134">
        <f>SUM($E$6:E54)</f>
        <v>249561</v>
      </c>
      <c r="H54" s="172">
        <f t="shared" si="3"/>
        <v>0.66983114718457859</v>
      </c>
      <c r="I54" s="113"/>
      <c r="J54" s="113"/>
      <c r="K54" s="139"/>
    </row>
    <row r="55" spans="1:11" s="115" customFormat="1" ht="25" customHeight="1">
      <c r="A55" s="113"/>
      <c r="B55" s="131">
        <f>'인원 입력 기능'!B54</f>
        <v>93</v>
      </c>
      <c r="C55" s="116">
        <f t="shared" si="0"/>
        <v>6</v>
      </c>
      <c r="D55" s="132">
        <f t="shared" si="4"/>
        <v>32.217310433123167</v>
      </c>
      <c r="E55" s="133">
        <f>'인원 입력 기능'!E54</f>
        <v>5958</v>
      </c>
      <c r="F55" s="166">
        <f t="shared" si="2"/>
        <v>1.599149696837935E-2</v>
      </c>
      <c r="G55" s="134">
        <f>SUM($E$6:E55)</f>
        <v>255519</v>
      </c>
      <c r="H55" s="172">
        <f t="shared" si="3"/>
        <v>0.68582264415295791</v>
      </c>
      <c r="I55" s="113"/>
      <c r="J55" s="113"/>
      <c r="K55" s="139"/>
    </row>
    <row r="56" spans="1:11" s="115" customFormat="1" ht="25" customHeight="1">
      <c r="A56" s="113"/>
      <c r="B56" s="131">
        <f>'인원 입력 기능'!B55</f>
        <v>92</v>
      </c>
      <c r="C56" s="116">
        <f t="shared" si="0"/>
        <v>6</v>
      </c>
      <c r="D56" s="132">
        <f t="shared" si="4"/>
        <v>30.652113813937131</v>
      </c>
      <c r="E56" s="133">
        <f>'인원 입력 기능'!E55</f>
        <v>5705</v>
      </c>
      <c r="F56" s="166">
        <f t="shared" si="2"/>
        <v>1.5312435415341424E-2</v>
      </c>
      <c r="G56" s="134">
        <f>SUM($E$6:E56)</f>
        <v>261224</v>
      </c>
      <c r="H56" s="172">
        <f t="shared" si="3"/>
        <v>0.70113507956829935</v>
      </c>
      <c r="I56" s="113"/>
      <c r="J56" s="113"/>
      <c r="K56" s="139"/>
    </row>
    <row r="57" spans="1:11" s="115" customFormat="1" ht="25" customHeight="1">
      <c r="A57" s="113"/>
      <c r="B57" s="131">
        <f>'인원 입력 기능'!B56</f>
        <v>91</v>
      </c>
      <c r="C57" s="116">
        <f t="shared" si="0"/>
        <v>6</v>
      </c>
      <c r="D57" s="132">
        <f t="shared" si="4"/>
        <v>29.309558126863735</v>
      </c>
      <c r="E57" s="133">
        <f>'인원 입력 기능'!E56</f>
        <v>4299</v>
      </c>
      <c r="F57" s="166">
        <f t="shared" si="2"/>
        <v>1.1538678326126692E-2</v>
      </c>
      <c r="G57" s="134">
        <f>SUM($E$6:E57)</f>
        <v>265523</v>
      </c>
      <c r="H57" s="172">
        <f t="shared" si="3"/>
        <v>0.71267375789442611</v>
      </c>
      <c r="I57" s="113"/>
      <c r="J57" s="113"/>
      <c r="K57" s="139"/>
    </row>
    <row r="58" spans="1:11" s="115" customFormat="1" ht="25" customHeight="1">
      <c r="A58" s="113"/>
      <c r="B58" s="131">
        <f>'인원 입력 기능'!B57</f>
        <v>90</v>
      </c>
      <c r="C58" s="116">
        <f t="shared" si="0"/>
        <v>6</v>
      </c>
      <c r="D58" s="132">
        <f t="shared" si="4"/>
        <v>28.050878619760422</v>
      </c>
      <c r="E58" s="133">
        <f>'인원 입력 기능'!E57</f>
        <v>5080</v>
      </c>
      <c r="F58" s="166">
        <f t="shared" si="2"/>
        <v>1.3634911815939427E-2</v>
      </c>
      <c r="G58" s="134">
        <f>SUM($E$6:E58)</f>
        <v>270603</v>
      </c>
      <c r="H58" s="172">
        <f t="shared" si="3"/>
        <v>0.72630866971036545</v>
      </c>
      <c r="I58" s="113"/>
      <c r="J58" s="113"/>
      <c r="K58" s="139"/>
    </row>
    <row r="59" spans="1:11" s="115" customFormat="1" ht="25" customHeight="1">
      <c r="A59" s="113"/>
      <c r="B59" s="131">
        <f>'인원 입력 기능'!B58</f>
        <v>89</v>
      </c>
      <c r="C59" s="116">
        <f t="shared" si="0"/>
        <v>6</v>
      </c>
      <c r="D59" s="132">
        <f t="shared" si="4"/>
        <v>26.69906300241832</v>
      </c>
      <c r="E59" s="133">
        <f>'인원 입력 기능'!E58</f>
        <v>4993</v>
      </c>
      <c r="F59" s="166">
        <f t="shared" si="2"/>
        <v>1.3401400530902668E-2</v>
      </c>
      <c r="G59" s="134">
        <f>SUM($E$6:E59)</f>
        <v>275596</v>
      </c>
      <c r="H59" s="172">
        <f t="shared" si="3"/>
        <v>0.73971007024126811</v>
      </c>
      <c r="I59" s="113"/>
      <c r="J59" s="113"/>
      <c r="K59" s="139"/>
    </row>
    <row r="60" spans="1:11" s="115" customFormat="1" ht="25" customHeight="1">
      <c r="A60" s="113"/>
      <c r="B60" s="131">
        <f>'인원 입력 기능'!B59</f>
        <v>88</v>
      </c>
      <c r="C60" s="116">
        <f t="shared" si="0"/>
        <v>6</v>
      </c>
      <c r="D60" s="132">
        <f t="shared" si="4"/>
        <v>25.403612178016122</v>
      </c>
      <c r="E60" s="133">
        <f>'인원 입력 기능'!E59</f>
        <v>4660</v>
      </c>
      <c r="F60" s="166">
        <f t="shared" si="2"/>
        <v>1.2507615957141284E-2</v>
      </c>
      <c r="G60" s="134">
        <f>SUM($E$6:E60)</f>
        <v>280256</v>
      </c>
      <c r="H60" s="172">
        <f t="shared" si="3"/>
        <v>0.75221768619840945</v>
      </c>
      <c r="I60" s="113"/>
      <c r="J60" s="113"/>
      <c r="K60" s="139"/>
    </row>
    <row r="61" spans="1:11" s="115" customFormat="1" ht="25" customHeight="1">
      <c r="A61" s="113"/>
      <c r="B61" s="131">
        <f>'인원 입력 기능'!B60</f>
        <v>87</v>
      </c>
      <c r="C61" s="116">
        <f t="shared" si="0"/>
        <v>6</v>
      </c>
      <c r="D61" s="132">
        <f t="shared" si="4"/>
        <v>24.175396499477952</v>
      </c>
      <c r="E61" s="133">
        <f>'인원 입력 기능'!E60</f>
        <v>4492</v>
      </c>
      <c r="F61" s="166">
        <f t="shared" si="2"/>
        <v>1.2056697613622028E-2</v>
      </c>
      <c r="G61" s="134">
        <f>SUM($E$6:E61)</f>
        <v>284748</v>
      </c>
      <c r="H61" s="172">
        <f t="shared" si="3"/>
        <v>0.7642743838120315</v>
      </c>
      <c r="I61" s="113"/>
      <c r="J61" s="113"/>
      <c r="K61" s="139"/>
    </row>
    <row r="62" spans="1:11" s="115" customFormat="1" ht="25" customHeight="1">
      <c r="A62" s="113"/>
      <c r="B62" s="131">
        <f>'인원 입력 기능'!B61</f>
        <v>86</v>
      </c>
      <c r="C62" s="116">
        <f t="shared" si="0"/>
        <v>6</v>
      </c>
      <c r="D62" s="132">
        <f t="shared" si="4"/>
        <v>23.028507165038803</v>
      </c>
      <c r="E62" s="133">
        <f>'인원 입력 기능'!E61</f>
        <v>4054</v>
      </c>
      <c r="F62" s="166">
        <f t="shared" si="2"/>
        <v>1.088108907516111E-2</v>
      </c>
      <c r="G62" s="134">
        <f>SUM($E$6:E62)</f>
        <v>288802</v>
      </c>
      <c r="H62" s="172">
        <f t="shared" si="3"/>
        <v>0.77515547288719255</v>
      </c>
      <c r="I62" s="113"/>
      <c r="J62" s="113"/>
      <c r="K62" s="139"/>
    </row>
    <row r="63" spans="1:11" s="115" customFormat="1" ht="25" customHeight="1">
      <c r="A63" s="113"/>
      <c r="B63" s="131">
        <f>'인원 입력 기능'!B62</f>
        <v>85</v>
      </c>
      <c r="C63" s="116">
        <f t="shared" si="0"/>
        <v>7</v>
      </c>
      <c r="D63" s="132">
        <f t="shared" si="4"/>
        <v>22.013940892120466</v>
      </c>
      <c r="E63" s="133">
        <f>'인원 입력 기능'!E62</f>
        <v>3506</v>
      </c>
      <c r="F63" s="166">
        <f t="shared" si="2"/>
        <v>9.4102363832054385E-3</v>
      </c>
      <c r="G63" s="134">
        <f>SUM($E$6:E63)</f>
        <v>292308</v>
      </c>
      <c r="H63" s="172">
        <f t="shared" si="3"/>
        <v>0.78456570927039804</v>
      </c>
      <c r="I63" s="113"/>
      <c r="J63" s="113"/>
      <c r="K63" s="139"/>
    </row>
    <row r="64" spans="1:11" s="115" customFormat="1" ht="25" customHeight="1">
      <c r="A64" s="113"/>
      <c r="B64" s="131">
        <f>'인원 입력 기능'!B63</f>
        <v>84</v>
      </c>
      <c r="C64" s="116">
        <f t="shared" si="0"/>
        <v>7</v>
      </c>
      <c r="D64" s="132">
        <f t="shared" si="4"/>
        <v>21.051981759279393</v>
      </c>
      <c r="E64" s="133">
        <f>'인원 입력 기능'!E63</f>
        <v>3662</v>
      </c>
      <c r="F64" s="166">
        <f t="shared" si="2"/>
        <v>9.8289462736161765E-3</v>
      </c>
      <c r="G64" s="134">
        <f>SUM($E$6:E64)</f>
        <v>295970</v>
      </c>
      <c r="H64" s="172">
        <f t="shared" si="3"/>
        <v>0.79439465554401423</v>
      </c>
      <c r="I64" s="113"/>
      <c r="J64" s="113"/>
      <c r="K64" s="139"/>
    </row>
    <row r="65" spans="1:11" s="115" customFormat="1" ht="25" customHeight="1">
      <c r="A65" s="113"/>
      <c r="B65" s="131">
        <f>'인원 입력 기능'!B64</f>
        <v>83</v>
      </c>
      <c r="C65" s="116">
        <f t="shared" si="0"/>
        <v>7</v>
      </c>
      <c r="D65" s="132">
        <f t="shared" si="4"/>
        <v>20.077944456522612</v>
      </c>
      <c r="E65" s="133">
        <f>'인원 입력 기능'!E64</f>
        <v>3596</v>
      </c>
      <c r="F65" s="166">
        <f t="shared" si="2"/>
        <v>9.6517997815193258E-3</v>
      </c>
      <c r="G65" s="134">
        <f>SUM($E$6:E65)</f>
        <v>299566</v>
      </c>
      <c r="H65" s="172">
        <f t="shared" si="3"/>
        <v>0.80404645532553354</v>
      </c>
      <c r="I65" s="113"/>
      <c r="J65" s="113"/>
      <c r="K65" s="139"/>
    </row>
    <row r="66" spans="1:11" s="115" customFormat="1" ht="25" customHeight="1">
      <c r="A66" s="113"/>
      <c r="B66" s="131">
        <f>'인원 입력 기능'!B65</f>
        <v>82</v>
      </c>
      <c r="C66" s="116">
        <f t="shared" si="0"/>
        <v>7</v>
      </c>
      <c r="D66" s="132">
        <f t="shared" si="4"/>
        <v>19.164432205232263</v>
      </c>
      <c r="E66" s="133">
        <f>'인원 입력 기능'!E65</f>
        <v>3211</v>
      </c>
      <c r="F66" s="166">
        <f t="shared" si="2"/>
        <v>8.6184452442876966E-3</v>
      </c>
      <c r="G66" s="134">
        <f>SUM($E$6:E66)</f>
        <v>302777</v>
      </c>
      <c r="H66" s="172">
        <f t="shared" si="3"/>
        <v>0.81266490056982121</v>
      </c>
      <c r="I66" s="113"/>
      <c r="J66" s="113"/>
      <c r="K66" s="139"/>
    </row>
    <row r="67" spans="1:11" s="115" customFormat="1" ht="25" customHeight="1">
      <c r="A67" s="113"/>
      <c r="B67" s="131">
        <f>'인원 입력 기능'!B66</f>
        <v>81</v>
      </c>
      <c r="C67" s="116">
        <f t="shared" si="0"/>
        <v>7</v>
      </c>
      <c r="D67" s="132">
        <f t="shared" si="4"/>
        <v>18.311176601632429</v>
      </c>
      <c r="E67" s="133">
        <f>'인원 입력 기능'!E66</f>
        <v>3147</v>
      </c>
      <c r="F67" s="166">
        <f t="shared" si="2"/>
        <v>8.4466668277089329E-3</v>
      </c>
      <c r="G67" s="134">
        <f>SUM($E$6:E67)</f>
        <v>305924</v>
      </c>
      <c r="H67" s="172">
        <f t="shared" si="3"/>
        <v>0.82111156739753011</v>
      </c>
      <c r="I67" s="113"/>
      <c r="J67" s="113"/>
      <c r="K67" s="139"/>
    </row>
    <row r="68" spans="1:11" s="115" customFormat="1" ht="25" customHeight="1">
      <c r="A68" s="113"/>
      <c r="B68" s="131">
        <f>'인원 입력 기능'!B67</f>
        <v>80</v>
      </c>
      <c r="C68" s="116">
        <f t="shared" si="0"/>
        <v>7</v>
      </c>
      <c r="D68" s="132">
        <f t="shared" si="4"/>
        <v>17.505025860703803</v>
      </c>
      <c r="E68" s="133">
        <f>'인원 입력 기능'!E67</f>
        <v>2860</v>
      </c>
      <c r="F68" s="166">
        <f t="shared" si="2"/>
        <v>7.6763479908635354E-3</v>
      </c>
      <c r="G68" s="134">
        <f>SUM($E$6:E68)</f>
        <v>308784</v>
      </c>
      <c r="H68" s="172">
        <f t="shared" si="3"/>
        <v>0.82878791538839369</v>
      </c>
      <c r="I68" s="113"/>
      <c r="J68" s="113"/>
      <c r="K68" s="139"/>
    </row>
    <row r="69" spans="1:11" s="115" customFormat="1" ht="25" customHeight="1">
      <c r="A69" s="113"/>
      <c r="B69" s="131">
        <f>'인원 입력 기능'!B68</f>
        <v>79</v>
      </c>
      <c r="C69" s="116">
        <f t="shared" si="0"/>
        <v>7</v>
      </c>
      <c r="D69" s="132">
        <f t="shared" si="4"/>
        <v>16.751884865516288</v>
      </c>
      <c r="E69" s="133">
        <f>'인원 입력 기능'!E68</f>
        <v>2752</v>
      </c>
      <c r="F69" s="166">
        <f t="shared" si="2"/>
        <v>7.3864719128868706E-3</v>
      </c>
      <c r="G69" s="134">
        <f>SUM($E$6:E69)</f>
        <v>311536</v>
      </c>
      <c r="H69" s="172">
        <f t="shared" si="3"/>
        <v>0.83617438730128058</v>
      </c>
      <c r="I69" s="113"/>
      <c r="J69" s="113"/>
      <c r="K69" s="139"/>
    </row>
    <row r="70" spans="1:11" s="115" customFormat="1" ht="25" customHeight="1">
      <c r="A70" s="113"/>
      <c r="B70" s="131">
        <f>'인원 입력 기능'!B69</f>
        <v>78</v>
      </c>
      <c r="C70" s="116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7</v>
      </c>
      <c r="D70" s="132">
        <f t="shared" si="4"/>
        <v>16.02088718184087</v>
      </c>
      <c r="E70" s="133">
        <f>'인원 입력 기능'!E69</f>
        <v>2695</v>
      </c>
      <c r="F70" s="166">
        <f t="shared" si="2"/>
        <v>7.2334817606214087E-3</v>
      </c>
      <c r="G70" s="134">
        <f>SUM($E$6:E70)</f>
        <v>314231</v>
      </c>
      <c r="H70" s="172">
        <f t="shared" si="3"/>
        <v>0.84340786906190202</v>
      </c>
      <c r="I70" s="113"/>
      <c r="J70" s="113"/>
      <c r="K70" s="139"/>
    </row>
    <row r="71" spans="1:11" s="115" customFormat="1" ht="25" customHeight="1">
      <c r="A71" s="113"/>
      <c r="B71" s="131">
        <f>'인원 입력 기능'!B70</f>
        <v>77</v>
      </c>
      <c r="C71" s="116">
        <f t="shared" si="5"/>
        <v>7</v>
      </c>
      <c r="D71" s="132">
        <f t="shared" si="4"/>
        <v>15.303443888848633</v>
      </c>
      <c r="E71" s="133">
        <f>'인원 입력 기능'!E70</f>
        <v>2651</v>
      </c>
      <c r="F71" s="166">
        <f t="shared" ref="F71:F96" si="6">E71/$H$2</f>
        <v>7.1153840992235077E-3</v>
      </c>
      <c r="G71" s="134">
        <f>SUM($E$6:E71)</f>
        <v>316882</v>
      </c>
      <c r="H71" s="172">
        <f t="shared" ref="H71:H96" si="7">G71/$H$2</f>
        <v>0.85052325316112543</v>
      </c>
      <c r="I71" s="113"/>
      <c r="J71" s="113"/>
      <c r="K71" s="139"/>
    </row>
    <row r="72" spans="1:11" s="115" customFormat="1" ht="25" customHeight="1">
      <c r="A72" s="113"/>
      <c r="B72" s="131">
        <f>'인원 입력 기능'!B71</f>
        <v>76</v>
      </c>
      <c r="C72" s="116">
        <f t="shared" si="5"/>
        <v>7</v>
      </c>
      <c r="D72" s="132">
        <f t="shared" ref="D72:D135" si="8">100*(1-(G71+G72)/2/$H$2)</f>
        <v>14.604788860169682</v>
      </c>
      <c r="E72" s="133">
        <f>'인원 입력 기능'!E71</f>
        <v>2555</v>
      </c>
      <c r="F72" s="166">
        <f t="shared" si="6"/>
        <v>6.8577164743553612E-3</v>
      </c>
      <c r="G72" s="134">
        <f>SUM($E$6:E72)</f>
        <v>319437</v>
      </c>
      <c r="H72" s="172">
        <f t="shared" si="7"/>
        <v>0.85738096963548083</v>
      </c>
      <c r="I72" s="113"/>
      <c r="J72" s="113"/>
      <c r="K72" s="139"/>
    </row>
    <row r="73" spans="1:11" s="115" customFormat="1" ht="25" customHeight="1">
      <c r="A73" s="113"/>
      <c r="B73" s="131">
        <f>'인원 입력 기능'!B72</f>
        <v>75</v>
      </c>
      <c r="C73" s="116">
        <f t="shared" si="5"/>
        <v>7</v>
      </c>
      <c r="D73" s="132">
        <f t="shared" si="8"/>
        <v>13.933511016632982</v>
      </c>
      <c r="E73" s="133">
        <f>'인원 입력 기능'!E72</f>
        <v>2447</v>
      </c>
      <c r="F73" s="166">
        <f t="shared" si="6"/>
        <v>6.5678403963786965E-3</v>
      </c>
      <c r="G73" s="134">
        <f>SUM($E$6:E73)</f>
        <v>321884</v>
      </c>
      <c r="H73" s="172">
        <f t="shared" si="7"/>
        <v>0.86394881003185953</v>
      </c>
      <c r="I73" s="113"/>
      <c r="J73" s="113"/>
      <c r="K73" s="139"/>
    </row>
    <row r="74" spans="1:11" s="115" customFormat="1" ht="25" customHeight="1">
      <c r="A74" s="113"/>
      <c r="B74" s="131">
        <f>'인원 입력 기능'!B73</f>
        <v>74</v>
      </c>
      <c r="C74" s="116">
        <f t="shared" si="5"/>
        <v>7</v>
      </c>
      <c r="D74" s="132">
        <f t="shared" si="8"/>
        <v>13.302091133818072</v>
      </c>
      <c r="E74" s="133">
        <f>'인원 입력 기능'!E73</f>
        <v>2258</v>
      </c>
      <c r="F74" s="166">
        <f t="shared" si="6"/>
        <v>6.0605572599195323E-3</v>
      </c>
      <c r="G74" s="134">
        <f>SUM($E$6:E74)</f>
        <v>324142</v>
      </c>
      <c r="H74" s="172">
        <f t="shared" si="7"/>
        <v>0.87000936729177902</v>
      </c>
      <c r="I74" s="113"/>
      <c r="J74" s="113"/>
      <c r="K74" s="139"/>
    </row>
    <row r="75" spans="1:11" s="115" customFormat="1" ht="25" customHeight="1">
      <c r="A75" s="113"/>
      <c r="B75" s="131">
        <f>'인원 입력 기능'!B74</f>
        <v>73</v>
      </c>
      <c r="C75" s="116">
        <f t="shared" si="5"/>
        <v>7</v>
      </c>
      <c r="D75" s="132">
        <f t="shared" si="8"/>
        <v>12.725291419399687</v>
      </c>
      <c r="E75" s="133">
        <f>'인원 입력 기능'!E74</f>
        <v>2040</v>
      </c>
      <c r="F75" s="166">
        <f t="shared" si="6"/>
        <v>5.4754370284481159E-3</v>
      </c>
      <c r="G75" s="134">
        <f>SUM($E$6:E75)</f>
        <v>326182</v>
      </c>
      <c r="H75" s="172">
        <f t="shared" si="7"/>
        <v>0.87548480432022713</v>
      </c>
      <c r="I75" s="113"/>
      <c r="J75" s="113"/>
      <c r="K75" s="139"/>
    </row>
    <row r="76" spans="1:11" s="115" customFormat="1" ht="25" customHeight="1">
      <c r="A76" s="113"/>
      <c r="B76" s="131">
        <f>'인원 입력 기능'!B75</f>
        <v>72</v>
      </c>
      <c r="C76" s="116">
        <f t="shared" si="5"/>
        <v>7</v>
      </c>
      <c r="D76" s="132">
        <f t="shared" si="8"/>
        <v>12.13413210297043</v>
      </c>
      <c r="E76" s="133">
        <f>'인원 입력 기능'!E75</f>
        <v>2365</v>
      </c>
      <c r="F76" s="166">
        <f t="shared" si="6"/>
        <v>6.3477493001371545E-3</v>
      </c>
      <c r="G76" s="134">
        <f>SUM($E$6:E76)</f>
        <v>328547</v>
      </c>
      <c r="H76" s="172">
        <f t="shared" si="7"/>
        <v>0.88183255362036428</v>
      </c>
      <c r="I76" s="113"/>
      <c r="J76" s="113"/>
      <c r="K76" s="139"/>
    </row>
    <row r="77" spans="1:11" s="115" customFormat="1" ht="25" customHeight="1">
      <c r="A77" s="113"/>
      <c r="B77" s="131">
        <f>'인원 입력 기능'!B76</f>
        <v>71</v>
      </c>
      <c r="C77" s="116">
        <f t="shared" si="5"/>
        <v>7</v>
      </c>
      <c r="D77" s="132">
        <f t="shared" si="8"/>
        <v>11.512777361751924</v>
      </c>
      <c r="E77" s="133">
        <f>'인원 입력 기능'!E76</f>
        <v>2265</v>
      </c>
      <c r="F77" s="166">
        <f t="shared" si="6"/>
        <v>6.079345524232835E-3</v>
      </c>
      <c r="G77" s="134">
        <f>SUM($E$6:E77)</f>
        <v>330812</v>
      </c>
      <c r="H77" s="172">
        <f t="shared" si="7"/>
        <v>0.88791189914459712</v>
      </c>
      <c r="I77" s="113"/>
      <c r="J77" s="113"/>
      <c r="K77" s="139"/>
    </row>
    <row r="78" spans="1:11" s="115" customFormat="1" ht="25" customHeight="1">
      <c r="A78" s="113"/>
      <c r="B78" s="131">
        <f>'인원 입력 기능'!B77</f>
        <v>70</v>
      </c>
      <c r="C78" s="116">
        <f t="shared" si="5"/>
        <v>7</v>
      </c>
      <c r="D78" s="132">
        <f t="shared" si="8"/>
        <v>10.884980929911725</v>
      </c>
      <c r="E78" s="133">
        <f>'인원 입력 기능'!E77</f>
        <v>2413</v>
      </c>
      <c r="F78" s="166">
        <f t="shared" si="6"/>
        <v>6.4765831125712277E-3</v>
      </c>
      <c r="G78" s="134">
        <f>SUM($E$6:E78)</f>
        <v>333225</v>
      </c>
      <c r="H78" s="172">
        <f t="shared" si="7"/>
        <v>0.89438848225716838</v>
      </c>
      <c r="I78" s="113"/>
      <c r="J78" s="113"/>
      <c r="K78" s="139"/>
    </row>
    <row r="79" spans="1:11" s="115" customFormat="1" ht="25" customHeight="1">
      <c r="A79" s="113"/>
      <c r="B79" s="131">
        <f>'인원 입력 기능'!B78</f>
        <v>69</v>
      </c>
      <c r="C79" s="116">
        <f t="shared" si="5"/>
        <v>8</v>
      </c>
      <c r="D79" s="132">
        <f t="shared" si="8"/>
        <v>10.276509569936632</v>
      </c>
      <c r="E79" s="133">
        <f>'인원 입력 기능'!E78</f>
        <v>2121</v>
      </c>
      <c r="F79" s="166">
        <f t="shared" si="6"/>
        <v>5.6928440869306153E-3</v>
      </c>
      <c r="G79" s="134">
        <f>SUM($E$6:E79)</f>
        <v>335346</v>
      </c>
      <c r="H79" s="172">
        <f t="shared" si="7"/>
        <v>0.90008132634409899</v>
      </c>
      <c r="I79" s="113"/>
      <c r="J79" s="113"/>
      <c r="K79" s="139"/>
    </row>
    <row r="80" spans="1:11" s="115" customFormat="1" ht="25" customHeight="1">
      <c r="A80" s="113"/>
      <c r="B80" s="131">
        <f>'인원 입력 기능'!B79</f>
        <v>68</v>
      </c>
      <c r="C80" s="116">
        <f t="shared" si="5"/>
        <v>8</v>
      </c>
      <c r="D80" s="132">
        <f t="shared" si="8"/>
        <v>9.6139548491168121</v>
      </c>
      <c r="E80" s="133">
        <f>'인원 입력 기능'!E79</f>
        <v>2816</v>
      </c>
      <c r="F80" s="166">
        <f t="shared" si="6"/>
        <v>7.5582503294656352E-3</v>
      </c>
      <c r="G80" s="134">
        <f>SUM($E$6:E80)</f>
        <v>338162</v>
      </c>
      <c r="H80" s="172">
        <f t="shared" si="7"/>
        <v>0.90763957667356465</v>
      </c>
      <c r="I80" s="113"/>
      <c r="J80" s="113"/>
      <c r="K80" s="139"/>
    </row>
    <row r="81" spans="1:11" s="115" customFormat="1" ht="25" customHeight="1">
      <c r="A81" s="113"/>
      <c r="B81" s="131">
        <f>'인원 입력 기능'!B80</f>
        <v>67</v>
      </c>
      <c r="C81" s="116">
        <f t="shared" si="5"/>
        <v>8</v>
      </c>
      <c r="D81" s="132">
        <f t="shared" si="8"/>
        <v>8.9501923113054378</v>
      </c>
      <c r="E81" s="133">
        <f>'인원 입력 기능'!E80</f>
        <v>2130</v>
      </c>
      <c r="F81" s="166">
        <f t="shared" si="6"/>
        <v>5.7170004267620041E-3</v>
      </c>
      <c r="G81" s="134">
        <f>SUM($E$6:E81)</f>
        <v>340292</v>
      </c>
      <c r="H81" s="172">
        <f t="shared" si="7"/>
        <v>0.91335657710032669</v>
      </c>
      <c r="I81" s="113"/>
      <c r="J81" s="113"/>
      <c r="K81" s="139"/>
    </row>
    <row r="82" spans="1:11" s="115" customFormat="1" ht="25" customHeight="1">
      <c r="A82" s="113"/>
      <c r="B82" s="131">
        <f>'인원 입력 기능'!B81</f>
        <v>66</v>
      </c>
      <c r="C82" s="116">
        <f t="shared" si="5"/>
        <v>8</v>
      </c>
      <c r="D82" s="132">
        <f t="shared" si="8"/>
        <v>8.0772090301766362</v>
      </c>
      <c r="E82" s="133">
        <f>'인원 입력 기능'!E81</f>
        <v>4375</v>
      </c>
      <c r="F82" s="166">
        <f t="shared" si="6"/>
        <v>1.1742665195813975E-2</v>
      </c>
      <c r="G82" s="134">
        <f>SUM($E$6:E82)</f>
        <v>344667</v>
      </c>
      <c r="H82" s="172">
        <f t="shared" si="7"/>
        <v>0.9250992422961406</v>
      </c>
      <c r="I82" s="113"/>
      <c r="J82" s="113"/>
      <c r="K82" s="139"/>
    </row>
    <row r="83" spans="1:11" s="115" customFormat="1" ht="25" customHeight="1">
      <c r="A83" s="113"/>
      <c r="B83" s="131">
        <f>'인원 입력 기능'!B82</f>
        <v>65</v>
      </c>
      <c r="C83" s="116">
        <f t="shared" si="5"/>
        <v>8</v>
      </c>
      <c r="D83" s="132">
        <f t="shared" si="8"/>
        <v>7.138064218287421</v>
      </c>
      <c r="E83" s="133">
        <f>'인원 입력 기능'!E82</f>
        <v>2623</v>
      </c>
      <c r="F83" s="166">
        <f t="shared" si="6"/>
        <v>7.0402310419702989E-3</v>
      </c>
      <c r="G83" s="134">
        <f>SUM($E$6:E83)</f>
        <v>347290</v>
      </c>
      <c r="H83" s="172">
        <f t="shared" si="7"/>
        <v>0.93213947333811087</v>
      </c>
      <c r="I83" s="113"/>
      <c r="J83" s="113"/>
      <c r="K83" s="139"/>
    </row>
    <row r="84" spans="1:11" s="115" customFormat="1" ht="25" customHeight="1">
      <c r="A84" s="113"/>
      <c r="B84" s="131">
        <f>'인원 입력 기능'!B83</f>
        <v>64</v>
      </c>
      <c r="C84" s="116">
        <f t="shared" si="5"/>
        <v>8</v>
      </c>
      <c r="D84" s="132">
        <f t="shared" si="8"/>
        <v>6.511744007214693</v>
      </c>
      <c r="E84" s="133">
        <f>'인원 입력 기능'!E83</f>
        <v>2044</v>
      </c>
      <c r="F84" s="166">
        <f t="shared" si="6"/>
        <v>5.486173179484289E-3</v>
      </c>
      <c r="G84" s="134">
        <f>SUM($E$6:E84)</f>
        <v>349334</v>
      </c>
      <c r="H84" s="172">
        <f t="shared" si="7"/>
        <v>0.93762564651759517</v>
      </c>
      <c r="I84" s="113"/>
      <c r="J84" s="113"/>
      <c r="K84" s="139"/>
    </row>
    <row r="85" spans="1:11" s="115" customFormat="1" ht="25" customHeight="1">
      <c r="A85" s="113"/>
      <c r="B85" s="131">
        <f>'인원 입력 기능'!B84</f>
        <v>63</v>
      </c>
      <c r="C85" s="116">
        <f t="shared" si="5"/>
        <v>8</v>
      </c>
      <c r="D85" s="132">
        <f t="shared" si="8"/>
        <v>5.7489404760946217</v>
      </c>
      <c r="E85" s="133">
        <f>'인원 입력 기능'!E84</f>
        <v>3640</v>
      </c>
      <c r="F85" s="166">
        <f t="shared" si="6"/>
        <v>9.7698974429172268E-3</v>
      </c>
      <c r="G85" s="134">
        <f>SUM($E$6:E85)</f>
        <v>352974</v>
      </c>
      <c r="H85" s="172">
        <f t="shared" si="7"/>
        <v>0.9473955439605124</v>
      </c>
      <c r="I85" s="113"/>
      <c r="J85" s="113"/>
      <c r="K85" s="139"/>
    </row>
    <row r="86" spans="1:11" s="115" customFormat="1" ht="25" customHeight="1">
      <c r="A86" s="113"/>
      <c r="B86" s="131">
        <f>'인원 입력 기능'!B85</f>
        <v>62</v>
      </c>
      <c r="C86" s="116">
        <f t="shared" si="5"/>
        <v>8</v>
      </c>
      <c r="D86" s="132">
        <f t="shared" si="8"/>
        <v>5.0654502607542673</v>
      </c>
      <c r="E86" s="133">
        <f>'인원 입력 기능'!E85</f>
        <v>1453</v>
      </c>
      <c r="F86" s="166">
        <f t="shared" si="6"/>
        <v>3.8999068638897612E-3</v>
      </c>
      <c r="G86" s="134">
        <f>SUM($E$6:E86)</f>
        <v>354427</v>
      </c>
      <c r="H86" s="172">
        <f t="shared" si="7"/>
        <v>0.95129545082440214</v>
      </c>
      <c r="I86" s="113"/>
      <c r="J86" s="113"/>
      <c r="K86" s="139"/>
    </row>
    <row r="87" spans="1:11" s="115" customFormat="1" ht="25" customHeight="1">
      <c r="A87" s="113"/>
      <c r="B87" s="131">
        <f>'인원 입력 기능'!B86</f>
        <v>61</v>
      </c>
      <c r="C87" s="116">
        <f t="shared" si="5"/>
        <v>8</v>
      </c>
      <c r="D87" s="132">
        <f t="shared" si="8"/>
        <v>4.6205710021928637</v>
      </c>
      <c r="E87" s="133">
        <f>'인원 입력 기능'!E86</f>
        <v>1862</v>
      </c>
      <c r="F87" s="166">
        <f t="shared" si="6"/>
        <v>4.9976783073384275E-3</v>
      </c>
      <c r="G87" s="134">
        <f>SUM($E$6:E87)</f>
        <v>356289</v>
      </c>
      <c r="H87" s="172">
        <f t="shared" si="7"/>
        <v>0.95629312913174058</v>
      </c>
      <c r="I87" s="113"/>
      <c r="J87" s="113"/>
      <c r="K87" s="139"/>
    </row>
    <row r="88" spans="1:11" s="115" customFormat="1" ht="25" customHeight="1">
      <c r="A88" s="113"/>
      <c r="B88" s="131">
        <f>'인원 입력 기능'!B87</f>
        <v>60</v>
      </c>
      <c r="C88" s="116">
        <f t="shared" si="5"/>
        <v>8</v>
      </c>
      <c r="D88" s="132">
        <f t="shared" si="8"/>
        <v>3.6026496820757314</v>
      </c>
      <c r="E88" s="133">
        <f>'인원 입력 기능'!E87</f>
        <v>5723</v>
      </c>
      <c r="F88" s="166">
        <f t="shared" si="6"/>
        <v>1.5360748095004201E-2</v>
      </c>
      <c r="G88" s="134">
        <f>SUM($E$6:E88)</f>
        <v>362012</v>
      </c>
      <c r="H88" s="172">
        <f t="shared" si="7"/>
        <v>0.97165387722674479</v>
      </c>
      <c r="I88" s="113"/>
      <c r="J88" s="113"/>
      <c r="K88" s="139"/>
    </row>
    <row r="89" spans="1:11" s="115" customFormat="1" ht="25" customHeight="1">
      <c r="A89" s="113"/>
      <c r="B89" s="131">
        <f>'인원 입력 기능'!B88</f>
        <v>59</v>
      </c>
      <c r="C89" s="116">
        <f t="shared" si="5"/>
        <v>9</v>
      </c>
      <c r="D89" s="132">
        <f t="shared" si="8"/>
        <v>2.6287465812069088</v>
      </c>
      <c r="E89" s="133">
        <f>'인원 입력 기능'!E88</f>
        <v>1534</v>
      </c>
      <c r="F89" s="166">
        <f t="shared" si="6"/>
        <v>4.1173139223722602E-3</v>
      </c>
      <c r="G89" s="134">
        <f>SUM($E$6:E89)</f>
        <v>363546</v>
      </c>
      <c r="H89" s="172">
        <f t="shared" si="7"/>
        <v>0.97577119114911703</v>
      </c>
      <c r="I89" s="113"/>
      <c r="J89" s="113"/>
      <c r="K89" s="139"/>
    </row>
    <row r="90" spans="1:11" s="115" customFormat="1" ht="25" customHeight="1">
      <c r="A90" s="113"/>
      <c r="B90" s="131">
        <f>'인원 입력 기능'!B89</f>
        <v>58</v>
      </c>
      <c r="C90" s="116">
        <f t="shared" si="5"/>
        <v>9</v>
      </c>
      <c r="D90" s="132">
        <f t="shared" si="8"/>
        <v>2.247076411870963</v>
      </c>
      <c r="E90" s="133">
        <f>'인원 입력 기능'!E89</f>
        <v>1310</v>
      </c>
      <c r="F90" s="166">
        <f t="shared" si="6"/>
        <v>3.5160894643465846E-3</v>
      </c>
      <c r="G90" s="134">
        <f>SUM($E$6:E90)</f>
        <v>364856</v>
      </c>
      <c r="H90" s="172">
        <f t="shared" si="7"/>
        <v>0.97928728061346371</v>
      </c>
      <c r="I90" s="113"/>
      <c r="J90" s="113"/>
      <c r="K90" s="139"/>
    </row>
    <row r="91" spans="1:11" s="115" customFormat="1" ht="25" customHeight="1">
      <c r="A91" s="113"/>
      <c r="B91" s="131">
        <f>'인원 입력 기능'!B90</f>
        <v>57</v>
      </c>
      <c r="C91" s="116">
        <f t="shared" si="5"/>
        <v>9</v>
      </c>
      <c r="D91" s="132">
        <f t="shared" si="8"/>
        <v>1.8985541088592073</v>
      </c>
      <c r="E91" s="133">
        <f>'인원 입력 기능'!E90</f>
        <v>1287</v>
      </c>
      <c r="F91" s="166">
        <f t="shared" si="6"/>
        <v>3.4543565958885911E-3</v>
      </c>
      <c r="G91" s="134">
        <f>SUM($E$6:E91)</f>
        <v>366143</v>
      </c>
      <c r="H91" s="172">
        <f t="shared" si="7"/>
        <v>0.98274163720935226</v>
      </c>
      <c r="I91" s="113"/>
      <c r="J91" s="113"/>
      <c r="K91" s="139"/>
    </row>
    <row r="92" spans="1:11" s="115" customFormat="1" ht="25" customHeight="1">
      <c r="A92" s="113"/>
      <c r="B92" s="131">
        <f>'인원 입력 기능'!B91</f>
        <v>56</v>
      </c>
      <c r="C92" s="116">
        <f t="shared" ref="C92:C96" si="9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32">
        <f t="shared" si="8"/>
        <v>1.525607062240153</v>
      </c>
      <c r="E92" s="133">
        <f>'인원 입력 기능'!E91</f>
        <v>1492</v>
      </c>
      <c r="F92" s="166">
        <f t="shared" si="6"/>
        <v>4.0045843364924462E-3</v>
      </c>
      <c r="G92" s="134">
        <f>SUM($E$6:E92)</f>
        <v>367635</v>
      </c>
      <c r="H92" s="172">
        <f t="shared" si="7"/>
        <v>0.98674622154584468</v>
      </c>
      <c r="I92" s="113"/>
      <c r="J92" s="113"/>
      <c r="K92" s="139"/>
    </row>
    <row r="93" spans="1:11" s="115" customFormat="1" ht="25" customHeight="1">
      <c r="A93" s="113"/>
      <c r="B93" s="131">
        <f>'인원 입력 기능'!B92</f>
        <v>55</v>
      </c>
      <c r="C93" s="116">
        <f t="shared" si="9"/>
        <v>9</v>
      </c>
      <c r="D93" s="132">
        <f t="shared" si="8"/>
        <v>1.2260684483309303</v>
      </c>
      <c r="E93" s="133">
        <f>'인원 입력 기능'!E92</f>
        <v>740</v>
      </c>
      <c r="F93" s="166">
        <f t="shared" si="6"/>
        <v>1.9861879416919639E-3</v>
      </c>
      <c r="G93" s="134">
        <f>SUM($E$6:E93)</f>
        <v>368375</v>
      </c>
      <c r="H93" s="172">
        <f t="shared" si="7"/>
        <v>0.98873240948753671</v>
      </c>
      <c r="I93" s="113"/>
      <c r="J93" s="113"/>
    </row>
    <row r="94" spans="1:11" s="115" customFormat="1" ht="25" customHeight="1">
      <c r="A94" s="113"/>
      <c r="B94" s="131">
        <f>'인원 입력 기능'!B93</f>
        <v>54</v>
      </c>
      <c r="C94" s="116">
        <f t="shared" si="9"/>
        <v>9</v>
      </c>
      <c r="D94" s="132">
        <f t="shared" si="8"/>
        <v>0.9831630311375239</v>
      </c>
      <c r="E94" s="133">
        <f>'인원 입력 기능'!E93</f>
        <v>1070</v>
      </c>
      <c r="F94" s="166">
        <f t="shared" si="6"/>
        <v>2.8719204021762177E-3</v>
      </c>
      <c r="G94" s="134">
        <f>SUM($E$6:E94)</f>
        <v>369445</v>
      </c>
      <c r="H94" s="172">
        <f t="shared" si="7"/>
        <v>0.99160432988971292</v>
      </c>
      <c r="I94" s="113"/>
      <c r="J94" s="113"/>
    </row>
    <row r="95" spans="1:11" s="115" customFormat="1" ht="25" customHeight="1">
      <c r="A95" s="113"/>
      <c r="B95" s="131">
        <f>'인원 입력 기능'!B94</f>
        <v>53</v>
      </c>
      <c r="C95" s="116">
        <f t="shared" si="9"/>
        <v>9</v>
      </c>
      <c r="D95" s="132">
        <f t="shared" si="8"/>
        <v>0.76830580852611519</v>
      </c>
      <c r="E95" s="133">
        <f>'인원 입력 기능'!E94</f>
        <v>531</v>
      </c>
      <c r="F95" s="166">
        <f t="shared" si="6"/>
        <v>1.4252240500519362E-3</v>
      </c>
      <c r="G95" s="134">
        <f>SUM($E$6:E95)</f>
        <v>369976</v>
      </c>
      <c r="H95" s="172">
        <f t="shared" si="7"/>
        <v>0.99302955393976478</v>
      </c>
      <c r="I95" s="113"/>
      <c r="J95" s="113"/>
    </row>
    <row r="96" spans="1:11" s="115" customFormat="1" ht="25" customHeight="1">
      <c r="A96" s="113"/>
      <c r="B96" s="131">
        <f>'인원 입력 기능'!B95</f>
        <v>52</v>
      </c>
      <c r="C96" s="116">
        <f t="shared" si="9"/>
        <v>9</v>
      </c>
      <c r="D96" s="132">
        <f t="shared" si="8"/>
        <v>0.64430326405832128</v>
      </c>
      <c r="E96" s="133">
        <f>'인원 입력 기능'!E95</f>
        <v>393</v>
      </c>
      <c r="F96" s="166">
        <f t="shared" si="6"/>
        <v>1.0548268393039753E-3</v>
      </c>
      <c r="G96" s="134">
        <f>SUM($E$6:E96)</f>
        <v>370369</v>
      </c>
      <c r="H96" s="172">
        <f t="shared" si="7"/>
        <v>0.9940843807790688</v>
      </c>
      <c r="I96" s="113"/>
      <c r="J96" s="113"/>
    </row>
    <row r="97" spans="1:10" s="115" customFormat="1" ht="25" customHeight="1">
      <c r="A97" s="113"/>
      <c r="B97" s="131">
        <f>'인원 입력 기능'!B96</f>
        <v>51</v>
      </c>
      <c r="C97" s="116">
        <f t="shared" ref="C97:C117" si="10">IF(ROUND(B97,0)&gt;=$N$6,1,IF(ROUND(B97,0)&gt;=$N$7,2,IF(ROUND(B97,0)&gt;=$N$8,3,IF(ROUND(B97,0)&gt;=$N$9,4,IF(ROUND(B97,0)&gt;=$N$10,5,IF(ROUND(B97,0)&gt;=$N$11,6,IF(ROUND(B97,0)&gt;=$N$12,7,IF(ROUND(B97,0)&gt;=$N$13,8,9))))))))</f>
        <v>9</v>
      </c>
      <c r="D97" s="132">
        <f t="shared" si="8"/>
        <v>0.55411959535446309</v>
      </c>
      <c r="E97" s="133">
        <f>'인원 입력 기능'!E96</f>
        <v>279</v>
      </c>
      <c r="F97" s="166">
        <f t="shared" ref="F97:F117" si="11">E97/$H$2</f>
        <v>7.4884653477305121E-4</v>
      </c>
      <c r="G97" s="134">
        <f>SUM($E$6:E97)</f>
        <v>370648</v>
      </c>
      <c r="H97" s="172">
        <f t="shared" ref="H97:H117" si="12">G97/$H$2</f>
        <v>0.99483322731384183</v>
      </c>
      <c r="I97" s="113"/>
      <c r="J97" s="113"/>
    </row>
    <row r="98" spans="1:10" s="115" customFormat="1" ht="25" customHeight="1">
      <c r="A98" s="113"/>
      <c r="B98" s="131">
        <f>'인원 입력 기능'!B97</f>
        <v>50</v>
      </c>
      <c r="C98" s="116">
        <f t="shared" si="10"/>
        <v>9</v>
      </c>
      <c r="D98" s="132">
        <f t="shared" si="8"/>
        <v>0.48675024760248542</v>
      </c>
      <c r="E98" s="133">
        <f>'인원 입력 기능'!E97</f>
        <v>223</v>
      </c>
      <c r="F98" s="166">
        <f t="shared" si="11"/>
        <v>5.9854042026663231E-4</v>
      </c>
      <c r="G98" s="134">
        <f>SUM($E$6:E98)</f>
        <v>370871</v>
      </c>
      <c r="H98" s="172">
        <f t="shared" si="12"/>
        <v>0.99543176773410846</v>
      </c>
      <c r="I98" s="113"/>
      <c r="J98" s="113"/>
    </row>
    <row r="99" spans="1:10" s="115" customFormat="1" ht="25" customHeight="1">
      <c r="A99" s="113"/>
      <c r="B99" s="131">
        <f>'인원 입력 기능'!B98</f>
        <v>49</v>
      </c>
      <c r="C99" s="116">
        <f t="shared" si="10"/>
        <v>9</v>
      </c>
      <c r="D99" s="132">
        <f t="shared" si="8"/>
        <v>0.4350825207409037</v>
      </c>
      <c r="E99" s="133">
        <f>'인원 입력 기능'!E98</f>
        <v>162</v>
      </c>
      <c r="F99" s="166">
        <f t="shared" si="11"/>
        <v>4.3481411696499748E-4</v>
      </c>
      <c r="G99" s="134">
        <f>SUM($E$6:E99)</f>
        <v>371033</v>
      </c>
      <c r="H99" s="172">
        <f t="shared" si="12"/>
        <v>0.99586658185107346</v>
      </c>
      <c r="I99" s="113"/>
      <c r="J99" s="113"/>
    </row>
    <row r="100" spans="1:10" ht="25" customHeight="1">
      <c r="A100" s="2"/>
      <c r="B100" s="131">
        <f>'인원 입력 기능'!B99</f>
        <v>48</v>
      </c>
      <c r="C100" s="116">
        <f t="shared" si="10"/>
        <v>9</v>
      </c>
      <c r="D100" s="132">
        <f t="shared" si="8"/>
        <v>0.39522456001911399</v>
      </c>
      <c r="E100" s="133">
        <f>'인원 입력 기능'!E99</f>
        <v>135</v>
      </c>
      <c r="F100" s="166">
        <f t="shared" si="11"/>
        <v>3.6234509747083124E-4</v>
      </c>
      <c r="G100" s="134">
        <f>SUM($E$6:E100)</f>
        <v>371168</v>
      </c>
      <c r="H100" s="172">
        <f t="shared" si="12"/>
        <v>0.99622892694854426</v>
      </c>
      <c r="I100" s="2"/>
      <c r="J100" s="2"/>
    </row>
    <row r="101" spans="1:10" ht="25" customHeight="1">
      <c r="A101" s="2"/>
      <c r="B101" s="131">
        <f>'인원 입력 기능'!B100</f>
        <v>47</v>
      </c>
      <c r="C101" s="116">
        <f t="shared" si="10"/>
        <v>9</v>
      </c>
      <c r="D101" s="132">
        <f t="shared" si="8"/>
        <v>0.36610275033349682</v>
      </c>
      <c r="E101" s="133">
        <f>'인원 입력 기능'!E100</f>
        <v>82</v>
      </c>
      <c r="F101" s="166">
        <f t="shared" si="11"/>
        <v>2.2009109624154192E-4</v>
      </c>
      <c r="G101" s="134">
        <f>SUM($E$6:E101)</f>
        <v>371250</v>
      </c>
      <c r="H101" s="172">
        <f t="shared" si="12"/>
        <v>0.99644901804478581</v>
      </c>
      <c r="I101" s="2"/>
      <c r="J101" s="2"/>
    </row>
    <row r="102" spans="1:10" ht="25" customHeight="1">
      <c r="A102" s="2"/>
      <c r="B102" s="131">
        <f>'인원 입력 기능'!B101</f>
        <v>46</v>
      </c>
      <c r="C102" s="116">
        <f t="shared" si="10"/>
        <v>9</v>
      </c>
      <c r="D102" s="132">
        <f t="shared" si="8"/>
        <v>0.34664347658043271</v>
      </c>
      <c r="E102" s="133">
        <f>'인원 입력 기능'!E101</f>
        <v>63</v>
      </c>
      <c r="F102" s="166">
        <f t="shared" si="11"/>
        <v>1.6909437881972123E-4</v>
      </c>
      <c r="G102" s="134">
        <f>SUM($E$6:E102)</f>
        <v>371313</v>
      </c>
      <c r="H102" s="172">
        <f t="shared" si="12"/>
        <v>0.99661811242360554</v>
      </c>
      <c r="I102" s="2"/>
      <c r="J102" s="2"/>
    </row>
    <row r="103" spans="1:10" ht="25" customHeight="1">
      <c r="A103" s="2"/>
      <c r="B103" s="131">
        <f>'인원 입력 기능'!B102</f>
        <v>45</v>
      </c>
      <c r="C103" s="116">
        <f t="shared" si="10"/>
        <v>9</v>
      </c>
      <c r="D103" s="132">
        <f t="shared" si="8"/>
        <v>0.33282068212135973</v>
      </c>
      <c r="E103" s="133">
        <f>'인원 입력 기능'!E102</f>
        <v>40</v>
      </c>
      <c r="F103" s="166">
        <f t="shared" si="11"/>
        <v>1.0736151036172776E-4</v>
      </c>
      <c r="G103" s="134">
        <f>SUM($E$6:E103)</f>
        <v>371353</v>
      </c>
      <c r="H103" s="172">
        <f t="shared" si="12"/>
        <v>0.99672547393396727</v>
      </c>
      <c r="I103" s="2"/>
      <c r="J103" s="2"/>
    </row>
    <row r="104" spans="1:10" ht="25" customHeight="1">
      <c r="A104" s="2"/>
      <c r="B104" s="131">
        <f>'인원 입력 기능'!B103</f>
        <v>44</v>
      </c>
      <c r="C104" s="116">
        <f t="shared" si="10"/>
        <v>9</v>
      </c>
      <c r="D104" s="132">
        <f t="shared" si="8"/>
        <v>0.32396335751651018</v>
      </c>
      <c r="E104" s="133">
        <f>'인원 입력 기능'!E103</f>
        <v>26</v>
      </c>
      <c r="F104" s="166">
        <f t="shared" si="11"/>
        <v>6.9784981735123054E-5</v>
      </c>
      <c r="G104" s="134">
        <f>SUM($E$6:E104)</f>
        <v>371379</v>
      </c>
      <c r="H104" s="172">
        <f t="shared" si="12"/>
        <v>0.99679525891570242</v>
      </c>
      <c r="I104" s="2"/>
      <c r="J104" s="2"/>
    </row>
    <row r="105" spans="1:10" ht="25" customHeight="1">
      <c r="A105" s="2"/>
      <c r="B105" s="131">
        <f>'인원 입력 기능'!B104</f>
        <v>43</v>
      </c>
      <c r="C105" s="116">
        <f t="shared" si="10"/>
        <v>9</v>
      </c>
      <c r="D105" s="132">
        <f t="shared" si="8"/>
        <v>0.27820051372482446</v>
      </c>
      <c r="E105" s="133">
        <f>'인원 입력 기능'!E104</f>
        <v>315</v>
      </c>
      <c r="F105" s="166">
        <f t="shared" si="11"/>
        <v>8.4547189409860622E-4</v>
      </c>
      <c r="G105" s="134">
        <f>SUM($E$6:E105)</f>
        <v>371694</v>
      </c>
      <c r="H105" s="172">
        <f t="shared" si="12"/>
        <v>0.99764073080980098</v>
      </c>
      <c r="I105" s="2"/>
      <c r="J105" s="2"/>
    </row>
    <row r="106" spans="1:10" ht="25" customHeight="1">
      <c r="A106" s="2"/>
      <c r="B106" s="131">
        <f>'인원 입력 기능'!B105</f>
        <v>42</v>
      </c>
      <c r="C106" s="116">
        <f t="shared" si="10"/>
        <v>9</v>
      </c>
      <c r="D106" s="132">
        <f t="shared" si="8"/>
        <v>0.23525590958013431</v>
      </c>
      <c r="E106" s="133">
        <f>'인원 입력 기능'!E105</f>
        <v>5</v>
      </c>
      <c r="F106" s="166">
        <f t="shared" si="11"/>
        <v>1.3420188795215971E-5</v>
      </c>
      <c r="G106" s="134">
        <f>SUM($E$6:E106)</f>
        <v>371699</v>
      </c>
      <c r="H106" s="172">
        <f t="shared" si="12"/>
        <v>0.99765415099859622</v>
      </c>
      <c r="I106" s="2"/>
      <c r="J106" s="2"/>
    </row>
    <row r="107" spans="1:10" ht="25" customHeight="1" thickBot="1">
      <c r="A107" s="2"/>
      <c r="B107" s="198">
        <f>'인원 입력 기능'!B106</f>
        <v>41</v>
      </c>
      <c r="C107" s="199">
        <f t="shared" si="10"/>
        <v>9</v>
      </c>
      <c r="D107" s="200">
        <f t="shared" si="8"/>
        <v>0.1172924500701833</v>
      </c>
      <c r="E107" s="201">
        <f>'인원 입력 기능'!E106</f>
        <v>874</v>
      </c>
      <c r="F107" s="205">
        <f t="shared" si="11"/>
        <v>2.3458490014037518E-3</v>
      </c>
      <c r="G107" s="202">
        <f>SUM($E$6:E107)</f>
        <v>372573</v>
      </c>
      <c r="H107" s="206">
        <f t="shared" si="12"/>
        <v>1</v>
      </c>
      <c r="I107" s="2"/>
      <c r="J107" s="2"/>
    </row>
    <row r="108" spans="1:10" ht="21" hidden="1" customHeight="1">
      <c r="A108" s="2"/>
      <c r="B108" s="178">
        <f>'인원 입력 기능'!B107</f>
        <v>0</v>
      </c>
      <c r="C108" s="117">
        <f t="shared" si="10"/>
        <v>9</v>
      </c>
      <c r="D108" s="179">
        <f t="shared" si="8"/>
        <v>0</v>
      </c>
      <c r="E108" s="180">
        <f>'인원 입력 기능'!E107</f>
        <v>0</v>
      </c>
      <c r="F108" s="141">
        <f t="shared" si="11"/>
        <v>0</v>
      </c>
      <c r="G108" s="181">
        <f>SUM($E$6:E108)</f>
        <v>372573</v>
      </c>
      <c r="H108" s="142">
        <f t="shared" si="12"/>
        <v>1</v>
      </c>
      <c r="I108" s="2"/>
      <c r="J108" s="2"/>
    </row>
    <row r="109" spans="1:10" ht="21" hidden="1" customHeight="1">
      <c r="A109" s="2"/>
      <c r="B109" s="131">
        <f>'인원 입력 기능'!B108</f>
        <v>0</v>
      </c>
      <c r="C109" s="116">
        <f t="shared" si="10"/>
        <v>9</v>
      </c>
      <c r="D109" s="132">
        <f t="shared" si="8"/>
        <v>0</v>
      </c>
      <c r="E109" s="133">
        <f>'인원 입력 기능'!E108</f>
        <v>0</v>
      </c>
      <c r="F109" s="141">
        <f t="shared" si="11"/>
        <v>0</v>
      </c>
      <c r="G109" s="134">
        <f>SUM($E$6:E109)</f>
        <v>372573</v>
      </c>
      <c r="H109" s="142">
        <f t="shared" si="12"/>
        <v>1</v>
      </c>
      <c r="I109" s="2"/>
      <c r="J109" s="2"/>
    </row>
    <row r="110" spans="1:10" ht="21" hidden="1" customHeight="1">
      <c r="A110" s="2"/>
      <c r="B110" s="131">
        <f>'인원 입력 기능'!B109</f>
        <v>0</v>
      </c>
      <c r="C110" s="116">
        <f t="shared" si="10"/>
        <v>9</v>
      </c>
      <c r="D110" s="132">
        <f t="shared" si="8"/>
        <v>0</v>
      </c>
      <c r="E110" s="133">
        <f>'인원 입력 기능'!E109</f>
        <v>0</v>
      </c>
      <c r="F110" s="141">
        <f t="shared" si="11"/>
        <v>0</v>
      </c>
      <c r="G110" s="134">
        <f>SUM($E$6:E110)</f>
        <v>372573</v>
      </c>
      <c r="H110" s="142">
        <f t="shared" si="12"/>
        <v>1</v>
      </c>
      <c r="I110" s="2"/>
      <c r="J110" s="2"/>
    </row>
    <row r="111" spans="1:10" ht="21" hidden="1" customHeight="1">
      <c r="A111" s="2"/>
      <c r="B111" s="131">
        <f>'인원 입력 기능'!B110</f>
        <v>0</v>
      </c>
      <c r="C111" s="116">
        <f t="shared" si="10"/>
        <v>9</v>
      </c>
      <c r="D111" s="132">
        <f t="shared" si="8"/>
        <v>0</v>
      </c>
      <c r="E111" s="133">
        <f>'인원 입력 기능'!E110</f>
        <v>0</v>
      </c>
      <c r="F111" s="141">
        <f t="shared" si="11"/>
        <v>0</v>
      </c>
      <c r="G111" s="134">
        <f>SUM($E$6:E111)</f>
        <v>372573</v>
      </c>
      <c r="H111" s="142">
        <f t="shared" si="12"/>
        <v>1</v>
      </c>
      <c r="I111" s="2"/>
      <c r="J111" s="2"/>
    </row>
    <row r="112" spans="1:10" ht="21" hidden="1" customHeight="1">
      <c r="A112" s="2"/>
      <c r="B112" s="131">
        <f>'인원 입력 기능'!B111</f>
        <v>0</v>
      </c>
      <c r="C112" s="116">
        <f t="shared" si="10"/>
        <v>9</v>
      </c>
      <c r="D112" s="132">
        <f t="shared" si="8"/>
        <v>0</v>
      </c>
      <c r="E112" s="133">
        <f>'인원 입력 기능'!E111</f>
        <v>0</v>
      </c>
      <c r="F112" s="141">
        <f t="shared" si="11"/>
        <v>0</v>
      </c>
      <c r="G112" s="134">
        <f>SUM($E$6:E112)</f>
        <v>372573</v>
      </c>
      <c r="H112" s="142">
        <f t="shared" si="12"/>
        <v>1</v>
      </c>
      <c r="I112" s="2"/>
      <c r="J112" s="2"/>
    </row>
    <row r="113" spans="1:10" ht="21" hidden="1" customHeight="1">
      <c r="A113" s="2"/>
      <c r="B113" s="131">
        <f>'인원 입력 기능'!B112</f>
        <v>0</v>
      </c>
      <c r="C113" s="116">
        <f t="shared" si="10"/>
        <v>9</v>
      </c>
      <c r="D113" s="132">
        <f t="shared" si="8"/>
        <v>0</v>
      </c>
      <c r="E113" s="133">
        <f>'인원 입력 기능'!E112</f>
        <v>0</v>
      </c>
      <c r="F113" s="141">
        <f t="shared" si="11"/>
        <v>0</v>
      </c>
      <c r="G113" s="134">
        <f>SUM($E$6:E113)</f>
        <v>372573</v>
      </c>
      <c r="H113" s="142">
        <f t="shared" si="12"/>
        <v>1</v>
      </c>
      <c r="I113" s="2"/>
      <c r="J113" s="2"/>
    </row>
    <row r="114" spans="1:10" ht="21" hidden="1" customHeight="1">
      <c r="A114" s="2"/>
      <c r="B114" s="131">
        <f>'인원 입력 기능'!B113</f>
        <v>0</v>
      </c>
      <c r="C114" s="116">
        <f t="shared" si="10"/>
        <v>9</v>
      </c>
      <c r="D114" s="132">
        <f t="shared" si="8"/>
        <v>0</v>
      </c>
      <c r="E114" s="133">
        <f>'인원 입력 기능'!E113</f>
        <v>0</v>
      </c>
      <c r="F114" s="141">
        <f t="shared" si="11"/>
        <v>0</v>
      </c>
      <c r="G114" s="134">
        <f>SUM($E$6:E114)</f>
        <v>372573</v>
      </c>
      <c r="H114" s="142">
        <f t="shared" si="12"/>
        <v>1</v>
      </c>
      <c r="I114" s="2"/>
      <c r="J114" s="2"/>
    </row>
    <row r="115" spans="1:10" ht="21" hidden="1" customHeight="1">
      <c r="A115" s="2"/>
      <c r="B115" s="131">
        <f>'인원 입력 기능'!B114</f>
        <v>0</v>
      </c>
      <c r="C115" s="116">
        <f t="shared" si="10"/>
        <v>9</v>
      </c>
      <c r="D115" s="132">
        <f t="shared" si="8"/>
        <v>0</v>
      </c>
      <c r="E115" s="133">
        <f>'인원 입력 기능'!E114</f>
        <v>0</v>
      </c>
      <c r="F115" s="141">
        <f t="shared" si="11"/>
        <v>0</v>
      </c>
      <c r="G115" s="134">
        <f>SUM($E$6:E115)</f>
        <v>372573</v>
      </c>
      <c r="H115" s="142">
        <f t="shared" si="12"/>
        <v>1</v>
      </c>
      <c r="I115" s="2"/>
      <c r="J115" s="2"/>
    </row>
    <row r="116" spans="1:10" ht="21" hidden="1" customHeight="1">
      <c r="A116" s="2"/>
      <c r="B116" s="131">
        <f>'인원 입력 기능'!B115</f>
        <v>0</v>
      </c>
      <c r="C116" s="116">
        <f t="shared" si="10"/>
        <v>9</v>
      </c>
      <c r="D116" s="132">
        <f t="shared" si="8"/>
        <v>0</v>
      </c>
      <c r="E116" s="133">
        <f>'인원 입력 기능'!E115</f>
        <v>0</v>
      </c>
      <c r="F116" s="141">
        <f t="shared" si="11"/>
        <v>0</v>
      </c>
      <c r="G116" s="134">
        <f>SUM($E$6:E116)</f>
        <v>372573</v>
      </c>
      <c r="H116" s="142">
        <f t="shared" si="12"/>
        <v>1</v>
      </c>
      <c r="I116" s="2"/>
      <c r="J116" s="2"/>
    </row>
    <row r="117" spans="1:10" ht="21" hidden="1" customHeight="1">
      <c r="A117" s="2"/>
      <c r="B117" s="131">
        <f>'인원 입력 기능'!B116</f>
        <v>0</v>
      </c>
      <c r="C117" s="116">
        <f t="shared" si="10"/>
        <v>9</v>
      </c>
      <c r="D117" s="132">
        <f t="shared" si="8"/>
        <v>0</v>
      </c>
      <c r="E117" s="133">
        <f>'인원 입력 기능'!E116</f>
        <v>0</v>
      </c>
      <c r="F117" s="141">
        <f t="shared" si="11"/>
        <v>0</v>
      </c>
      <c r="G117" s="134">
        <f>SUM($E$6:E117)</f>
        <v>372573</v>
      </c>
      <c r="H117" s="142">
        <f t="shared" si="12"/>
        <v>1</v>
      </c>
      <c r="I117" s="2"/>
      <c r="J117" s="2"/>
    </row>
    <row r="118" spans="1:10" ht="21" hidden="1" customHeight="1">
      <c r="A118" s="2"/>
      <c r="B118" s="85">
        <f>'인원 입력 기능'!B117</f>
        <v>0</v>
      </c>
      <c r="C118" s="67">
        <f t="shared" ref="C118:C140" si="13">IF(ROUND(B118,0)&gt;=$N$6,1,IF(ROUND(B118,0)&gt;=$N$7,2,IF(ROUND(B118,0)&gt;=$N$8,3,IF(ROUND(B118,0)&gt;=$N$9,4,IF(ROUND(B118,0)&gt;=$N$10,5,IF(ROUND(B118,0)&gt;=$N$11,6,IF(ROUND(B118,0)&gt;=$N$12,7,IF(ROUND(B118,0)&gt;=$N$13,8,9))))))))</f>
        <v>9</v>
      </c>
      <c r="D118" s="86">
        <f t="shared" si="8"/>
        <v>50</v>
      </c>
      <c r="E118" s="2"/>
      <c r="F118" s="2"/>
      <c r="G118" s="2"/>
      <c r="H118" s="2"/>
      <c r="I118" s="2"/>
      <c r="J118" s="2"/>
    </row>
    <row r="119" spans="1:10" ht="21" hidden="1" customHeight="1">
      <c r="A119" s="2"/>
      <c r="B119" s="85">
        <f>'인원 입력 기능'!B118</f>
        <v>0</v>
      </c>
      <c r="C119" s="67">
        <f t="shared" si="13"/>
        <v>9</v>
      </c>
      <c r="D119" s="86">
        <f t="shared" si="8"/>
        <v>100</v>
      </c>
      <c r="E119" s="2"/>
      <c r="F119" s="2"/>
      <c r="G119" s="2"/>
      <c r="H119" s="2"/>
      <c r="I119" s="2"/>
      <c r="J119" s="2"/>
    </row>
    <row r="120" spans="1:10" ht="21" hidden="1" customHeight="1">
      <c r="A120" s="2"/>
      <c r="B120" s="85">
        <f>'인원 입력 기능'!B119</f>
        <v>0</v>
      </c>
      <c r="C120" s="67">
        <f t="shared" si="13"/>
        <v>9</v>
      </c>
      <c r="D120" s="86">
        <f t="shared" si="8"/>
        <v>100</v>
      </c>
      <c r="E120" s="2"/>
      <c r="F120" s="2"/>
      <c r="G120" s="2"/>
      <c r="H120" s="2"/>
      <c r="I120" s="2"/>
      <c r="J120" s="2"/>
    </row>
    <row r="121" spans="1:10" ht="21" hidden="1" customHeight="1">
      <c r="A121" s="2"/>
      <c r="B121" s="85">
        <f>'인원 입력 기능'!B120</f>
        <v>0</v>
      </c>
      <c r="C121" s="67">
        <f t="shared" si="13"/>
        <v>9</v>
      </c>
      <c r="D121" s="86">
        <f t="shared" si="8"/>
        <v>100</v>
      </c>
      <c r="E121" s="2"/>
      <c r="F121" s="2"/>
      <c r="G121" s="2"/>
      <c r="H121" s="2"/>
      <c r="I121" s="2"/>
      <c r="J121" s="2"/>
    </row>
    <row r="122" spans="1:10" ht="21" hidden="1" customHeight="1">
      <c r="B122" s="85">
        <f>'인원 입력 기능'!B121</f>
        <v>0</v>
      </c>
      <c r="C122" s="67">
        <f t="shared" si="13"/>
        <v>9</v>
      </c>
      <c r="D122" s="86">
        <f t="shared" si="8"/>
        <v>100</v>
      </c>
    </row>
    <row r="123" spans="1:10" ht="21" hidden="1" customHeight="1">
      <c r="B123" s="85">
        <f>'인원 입력 기능'!B122</f>
        <v>0</v>
      </c>
      <c r="C123" s="67">
        <f t="shared" si="13"/>
        <v>9</v>
      </c>
      <c r="D123" s="86">
        <f t="shared" si="8"/>
        <v>100</v>
      </c>
    </row>
    <row r="124" spans="1:10" ht="21" hidden="1" customHeight="1">
      <c r="B124" s="85">
        <f>'인원 입력 기능'!B123</f>
        <v>0</v>
      </c>
      <c r="C124" s="67">
        <f t="shared" si="13"/>
        <v>9</v>
      </c>
      <c r="D124" s="86">
        <f t="shared" si="8"/>
        <v>100</v>
      </c>
    </row>
    <row r="125" spans="1:10" ht="21" hidden="1" customHeight="1">
      <c r="B125" s="85">
        <f>'인원 입력 기능'!B124</f>
        <v>0</v>
      </c>
      <c r="C125" s="67">
        <f t="shared" si="13"/>
        <v>9</v>
      </c>
      <c r="D125" s="86">
        <f t="shared" si="8"/>
        <v>100</v>
      </c>
    </row>
    <row r="126" spans="1:10" ht="21" hidden="1" customHeight="1">
      <c r="B126" s="85">
        <f>'인원 입력 기능'!B125</f>
        <v>0</v>
      </c>
      <c r="C126" s="67">
        <f t="shared" si="13"/>
        <v>9</v>
      </c>
      <c r="D126" s="86">
        <f t="shared" si="8"/>
        <v>100</v>
      </c>
    </row>
    <row r="127" spans="1:10" ht="21" hidden="1" customHeight="1">
      <c r="B127" s="85">
        <f>'인원 입력 기능'!B126</f>
        <v>0</v>
      </c>
      <c r="C127" s="67">
        <f t="shared" si="13"/>
        <v>9</v>
      </c>
      <c r="D127" s="86">
        <f t="shared" si="8"/>
        <v>100</v>
      </c>
    </row>
    <row r="128" spans="1:10" ht="21" hidden="1" customHeight="1">
      <c r="B128" s="85">
        <f>'인원 입력 기능'!B127</f>
        <v>0</v>
      </c>
      <c r="C128" s="67">
        <f t="shared" si="13"/>
        <v>9</v>
      </c>
      <c r="D128" s="86">
        <f t="shared" si="8"/>
        <v>100</v>
      </c>
    </row>
    <row r="129" spans="2:4" ht="21" hidden="1" customHeight="1">
      <c r="B129" s="85">
        <f>'인원 입력 기능'!B128</f>
        <v>0</v>
      </c>
      <c r="C129" s="67">
        <f t="shared" si="13"/>
        <v>9</v>
      </c>
      <c r="D129" s="86">
        <f t="shared" si="8"/>
        <v>100</v>
      </c>
    </row>
    <row r="130" spans="2:4" ht="21" hidden="1" customHeight="1">
      <c r="B130" s="85">
        <f>'인원 입력 기능'!B129</f>
        <v>0</v>
      </c>
      <c r="C130" s="67">
        <f t="shared" si="13"/>
        <v>9</v>
      </c>
      <c r="D130" s="86">
        <f t="shared" si="8"/>
        <v>100</v>
      </c>
    </row>
    <row r="131" spans="2:4" ht="21" hidden="1" customHeight="1">
      <c r="B131" s="85">
        <f>'인원 입력 기능'!B130</f>
        <v>0</v>
      </c>
      <c r="C131" s="67">
        <f t="shared" si="13"/>
        <v>9</v>
      </c>
      <c r="D131" s="86">
        <f t="shared" si="8"/>
        <v>100</v>
      </c>
    </row>
    <row r="132" spans="2:4" ht="21" hidden="1" customHeight="1">
      <c r="B132" s="85">
        <f>'인원 입력 기능'!B131</f>
        <v>0</v>
      </c>
      <c r="C132" s="67">
        <f t="shared" si="13"/>
        <v>9</v>
      </c>
      <c r="D132" s="86">
        <f t="shared" si="8"/>
        <v>100</v>
      </c>
    </row>
    <row r="133" spans="2:4" ht="21" hidden="1" customHeight="1">
      <c r="B133" s="85">
        <f>'인원 입력 기능'!B132</f>
        <v>0</v>
      </c>
      <c r="C133" s="67">
        <f t="shared" si="13"/>
        <v>9</v>
      </c>
      <c r="D133" s="86">
        <f t="shared" si="8"/>
        <v>100</v>
      </c>
    </row>
    <row r="134" spans="2:4" ht="21" hidden="1" customHeight="1">
      <c r="B134" s="85">
        <f>'인원 입력 기능'!B133</f>
        <v>0</v>
      </c>
      <c r="C134" s="67">
        <f t="shared" si="13"/>
        <v>9</v>
      </c>
      <c r="D134" s="86">
        <f t="shared" si="8"/>
        <v>100</v>
      </c>
    </row>
    <row r="135" spans="2:4" ht="21" hidden="1" customHeight="1">
      <c r="B135" s="85">
        <f>'인원 입력 기능'!B134</f>
        <v>0</v>
      </c>
      <c r="C135" s="67">
        <f t="shared" si="13"/>
        <v>9</v>
      </c>
      <c r="D135" s="89">
        <f t="shared" si="8"/>
        <v>100</v>
      </c>
    </row>
    <row r="136" spans="2:4" ht="21" hidden="1" customHeight="1">
      <c r="B136" s="85">
        <f>'인원 입력 기능'!B135</f>
        <v>0</v>
      </c>
      <c r="C136" s="67">
        <f t="shared" si="13"/>
        <v>9</v>
      </c>
      <c r="D136" s="89">
        <f t="shared" ref="D136:D140" si="14">100*(1-(G135+G136)/2/$H$2)</f>
        <v>100</v>
      </c>
    </row>
    <row r="137" spans="2:4" ht="21" hidden="1" customHeight="1">
      <c r="B137" s="85">
        <f>'인원 입력 기능'!B136</f>
        <v>0</v>
      </c>
      <c r="C137" s="67">
        <f t="shared" si="13"/>
        <v>9</v>
      </c>
      <c r="D137" s="89">
        <f t="shared" si="14"/>
        <v>100</v>
      </c>
    </row>
    <row r="138" spans="2:4" ht="21" hidden="1" customHeight="1">
      <c r="B138" s="85">
        <f>'인원 입력 기능'!B137</f>
        <v>0</v>
      </c>
      <c r="C138" s="67">
        <f t="shared" si="13"/>
        <v>9</v>
      </c>
      <c r="D138" s="89">
        <f t="shared" si="14"/>
        <v>100</v>
      </c>
    </row>
    <row r="139" spans="2:4" ht="21" hidden="1" customHeight="1">
      <c r="B139" s="85">
        <f>'인원 입력 기능'!B138</f>
        <v>0</v>
      </c>
      <c r="C139" s="67">
        <f t="shared" si="13"/>
        <v>9</v>
      </c>
      <c r="D139" s="89">
        <f t="shared" si="14"/>
        <v>100</v>
      </c>
    </row>
    <row r="140" spans="2:4" ht="21" hidden="1" customHeight="1" thickBot="1">
      <c r="B140" s="87">
        <f>'인원 입력 기능'!B139</f>
        <v>0</v>
      </c>
      <c r="C140" s="69">
        <f t="shared" si="13"/>
        <v>9</v>
      </c>
      <c r="D140" s="90">
        <f t="shared" si="14"/>
        <v>100</v>
      </c>
    </row>
  </sheetData>
  <sheetProtection algorithmName="SHA-512" hashValue="dJUPOjTt/RmfzdYZcZVgwazMSmMHSVwWeyGZd84x2GaLogbw/aYOc/5tXhnX8aJoM8+FZWA8cZ1x/jfDy/BzEg==" saltValue="L9B9/OgajzMZAzBiifXShQ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7:B117 B16:C32 B118:D140 C7:D7 E7:H117 C8:C15 D8:D117 C33:C117">
    <cfRule type="expression" dxfId="3" priority="2">
      <formula>OR($B6=$N$6:$N$13)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7"/>
  <sheetViews>
    <sheetView zoomScale="85" zoomScaleNormal="85" zoomScalePageLayoutView="25" workbookViewId="0">
      <selection activeCell="E11" sqref="E11"/>
    </sheetView>
  </sheetViews>
  <sheetFormatPr defaultRowHeight="17"/>
  <cols>
    <col min="1" max="1" width="8.6640625" customWidth="1"/>
    <col min="2" max="2" width="14.08203125" style="74" customWidth="1"/>
    <col min="3" max="4" width="21.25" style="74" customWidth="1"/>
    <col min="5" max="9" width="14.08203125" customWidth="1"/>
    <col min="10" max="11" width="12.4140625" customWidth="1"/>
    <col min="12" max="12" width="0" hidden="1" customWidth="1"/>
    <col min="13" max="13" width="8.6640625" hidden="1" customWidth="1"/>
    <col min="14" max="14" width="8.6640625" customWidth="1"/>
  </cols>
  <sheetData>
    <row r="1" spans="1:14" ht="17.5" thickBot="1">
      <c r="A1" s="2"/>
      <c r="B1" s="72"/>
      <c r="C1" s="72"/>
      <c r="D1" s="72"/>
      <c r="E1" s="2"/>
      <c r="F1" s="2"/>
      <c r="G1" s="2"/>
      <c r="H1" s="2"/>
      <c r="I1" s="2"/>
    </row>
    <row r="2" spans="1:14" ht="25" customHeight="1" thickBot="1">
      <c r="A2" s="2"/>
      <c r="B2" s="160" t="s">
        <v>65</v>
      </c>
      <c r="C2" s="259" t="s">
        <v>73</v>
      </c>
      <c r="D2" s="260"/>
      <c r="E2" s="161" t="s">
        <v>6</v>
      </c>
      <c r="F2" s="162" t="s">
        <v>26</v>
      </c>
      <c r="G2" s="163" t="s">
        <v>5</v>
      </c>
      <c r="H2" s="151">
        <f>MAX('인원 입력 기능'!K:K)</f>
        <v>368321</v>
      </c>
      <c r="I2" s="2"/>
    </row>
    <row r="3" spans="1:14" ht="25" customHeight="1" thickBot="1">
      <c r="A3" s="2"/>
      <c r="B3" s="184" t="s">
        <v>71</v>
      </c>
      <c r="C3" s="261" t="s">
        <v>70</v>
      </c>
      <c r="D3" s="262"/>
      <c r="E3" s="164" t="s">
        <v>4</v>
      </c>
      <c r="F3" s="165" t="s">
        <v>26</v>
      </c>
      <c r="G3" s="154"/>
      <c r="H3" s="155"/>
      <c r="I3" s="2"/>
    </row>
    <row r="4" spans="1:14" ht="25" customHeight="1" thickBot="1">
      <c r="A4" s="2"/>
      <c r="B4" s="73"/>
      <c r="C4" s="73"/>
      <c r="D4" s="73"/>
      <c r="E4" s="1"/>
      <c r="F4" s="2"/>
      <c r="G4" s="2"/>
      <c r="H4" s="2"/>
      <c r="I4" s="2"/>
    </row>
    <row r="5" spans="1:14" s="115" customFormat="1" ht="25" customHeight="1" thickBot="1">
      <c r="A5" s="113"/>
      <c r="B5" s="207" t="s">
        <v>67</v>
      </c>
      <c r="C5" s="208" t="s">
        <v>68</v>
      </c>
      <c r="D5" s="210" t="s">
        <v>69</v>
      </c>
      <c r="E5" s="209" t="s">
        <v>3</v>
      </c>
      <c r="F5" s="192" t="s">
        <v>2</v>
      </c>
      <c r="G5" s="192" t="s">
        <v>1</v>
      </c>
      <c r="H5" s="193" t="s">
        <v>0</v>
      </c>
      <c r="I5" s="113"/>
      <c r="J5" s="114"/>
      <c r="K5" s="157"/>
    </row>
    <row r="6" spans="1:14" s="115" customFormat="1" ht="25" customHeight="1" thickTop="1">
      <c r="A6" s="113"/>
      <c r="B6" s="131">
        <f>'인원 입력 기능'!G5</f>
        <v>144</v>
      </c>
      <c r="C6" s="158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32">
        <f>100*(1-(0+G6)/2/$H$2)</f>
        <v>99.65790709734172</v>
      </c>
      <c r="E6" s="133">
        <f>'인원 입력 기능'!J5</f>
        <v>2520</v>
      </c>
      <c r="F6" s="166">
        <f>E6/$H$2</f>
        <v>6.8418580531655815E-3</v>
      </c>
      <c r="G6" s="159">
        <f>E6</f>
        <v>2520</v>
      </c>
      <c r="H6" s="172">
        <f>G6/$H$2</f>
        <v>6.8418580531655815E-3</v>
      </c>
      <c r="I6" s="113"/>
      <c r="K6" s="139"/>
      <c r="L6" s="139">
        <v>1</v>
      </c>
      <c r="M6" s="195">
        <v>135</v>
      </c>
      <c r="N6" s="139"/>
    </row>
    <row r="7" spans="1:14" s="115" customFormat="1" ht="25" customHeight="1">
      <c r="A7" s="113"/>
      <c r="B7" s="131">
        <f>'인원 입력 기능'!G6</f>
        <v>143</v>
      </c>
      <c r="C7" s="158">
        <f t="shared" si="0"/>
        <v>1</v>
      </c>
      <c r="D7" s="132">
        <f>100*(1-(G6+G7)/2/$H$2)</f>
        <v>99.299795558765311</v>
      </c>
      <c r="E7" s="133">
        <f>'인원 입력 기능'!J6</f>
        <v>118</v>
      </c>
      <c r="F7" s="166">
        <f t="shared" ref="F7:F70" si="1">E7/$H$2</f>
        <v>3.2037271836251528E-4</v>
      </c>
      <c r="G7" s="159">
        <f>E7+G6</f>
        <v>2638</v>
      </c>
      <c r="H7" s="172">
        <f t="shared" ref="H7:H70" si="2">G7/$H$2</f>
        <v>7.1622307715280961E-3</v>
      </c>
      <c r="I7" s="113"/>
      <c r="K7" s="139"/>
      <c r="L7" s="139">
        <v>2</v>
      </c>
      <c r="M7" s="196">
        <v>126</v>
      </c>
      <c r="N7" s="139"/>
    </row>
    <row r="8" spans="1:14" s="115" customFormat="1" ht="25" customHeight="1">
      <c r="A8" s="113"/>
      <c r="B8" s="131">
        <f>'인원 입력 기능'!G7</f>
        <v>142</v>
      </c>
      <c r="C8" s="158">
        <f t="shared" si="0"/>
        <v>1</v>
      </c>
      <c r="D8" s="132">
        <f t="shared" ref="D8:D71" si="3">100*(1-(G7+G8)/2/$H$2)</f>
        <v>99.274274342217794</v>
      </c>
      <c r="E8" s="133">
        <f>'인원 입력 기능'!J7</f>
        <v>70</v>
      </c>
      <c r="F8" s="166">
        <f t="shared" si="1"/>
        <v>1.900516125879328E-4</v>
      </c>
      <c r="G8" s="159">
        <f t="shared" ref="G8:G71" si="4">E8+G7</f>
        <v>2708</v>
      </c>
      <c r="H8" s="172">
        <f t="shared" si="2"/>
        <v>7.3522823841160288E-3</v>
      </c>
      <c r="I8" s="113"/>
      <c r="K8" s="139"/>
      <c r="L8" s="139">
        <v>3</v>
      </c>
      <c r="M8" s="196">
        <v>116</v>
      </c>
      <c r="N8" s="139"/>
    </row>
    <row r="9" spans="1:14" s="115" customFormat="1" ht="25" customHeight="1">
      <c r="A9" s="113"/>
      <c r="B9" s="131">
        <f>'인원 입력 기능'!G8</f>
        <v>141</v>
      </c>
      <c r="C9" s="158">
        <f t="shared" si="0"/>
        <v>1</v>
      </c>
      <c r="D9" s="132">
        <f t="shared" si="3"/>
        <v>98.73805729241613</v>
      </c>
      <c r="E9" s="133">
        <f>'인원 입력 기능'!J8</f>
        <v>3880</v>
      </c>
      <c r="F9" s="166">
        <f t="shared" si="1"/>
        <v>1.0534289383445418E-2</v>
      </c>
      <c r="G9" s="159">
        <f t="shared" si="4"/>
        <v>6588</v>
      </c>
      <c r="H9" s="172">
        <f t="shared" si="2"/>
        <v>1.7886571767561449E-2</v>
      </c>
      <c r="I9" s="113"/>
      <c r="K9" s="139"/>
      <c r="L9" s="139">
        <v>4</v>
      </c>
      <c r="M9" s="196">
        <v>106</v>
      </c>
      <c r="N9" s="139"/>
    </row>
    <row r="10" spans="1:14" s="115" customFormat="1" ht="25" customHeight="1">
      <c r="A10" s="113"/>
      <c r="B10" s="131">
        <f>'인원 입력 기능'!G9</f>
        <v>140</v>
      </c>
      <c r="C10" s="158">
        <f t="shared" si="0"/>
        <v>1</v>
      </c>
      <c r="D10" s="132">
        <f t="shared" si="3"/>
        <v>98.209849560573531</v>
      </c>
      <c r="E10" s="133">
        <f>'인원 입력 기능'!J9</f>
        <v>11</v>
      </c>
      <c r="F10" s="166">
        <f t="shared" si="1"/>
        <v>2.9865253406675156E-5</v>
      </c>
      <c r="G10" s="159">
        <f t="shared" si="4"/>
        <v>6599</v>
      </c>
      <c r="H10" s="172">
        <f t="shared" si="2"/>
        <v>1.7916437020968123E-2</v>
      </c>
      <c r="I10" s="113"/>
      <c r="K10" s="139"/>
      <c r="L10" s="139">
        <v>5</v>
      </c>
      <c r="M10" s="196">
        <v>95</v>
      </c>
      <c r="N10" s="139"/>
    </row>
    <row r="11" spans="1:14" s="115" customFormat="1" ht="25" customHeight="1">
      <c r="A11" s="113"/>
      <c r="B11" s="131">
        <f>'인원 입력 기능'!G10</f>
        <v>139</v>
      </c>
      <c r="C11" s="158">
        <f t="shared" si="0"/>
        <v>1</v>
      </c>
      <c r="D11" s="132">
        <f t="shared" si="3"/>
        <v>98.159621634389566</v>
      </c>
      <c r="E11" s="133">
        <f>'인원 입력 기능'!J10</f>
        <v>359</v>
      </c>
      <c r="F11" s="166">
        <f t="shared" si="1"/>
        <v>9.7469327027239821E-4</v>
      </c>
      <c r="G11" s="159">
        <f t="shared" si="4"/>
        <v>6958</v>
      </c>
      <c r="H11" s="172">
        <f t="shared" si="2"/>
        <v>1.889113029124052E-2</v>
      </c>
      <c r="I11" s="113"/>
      <c r="K11" s="139"/>
      <c r="L11" s="139">
        <v>6</v>
      </c>
      <c r="M11" s="196">
        <v>80</v>
      </c>
      <c r="N11" s="139"/>
    </row>
    <row r="12" spans="1:14" s="115" customFormat="1" ht="25" customHeight="1">
      <c r="A12" s="113"/>
      <c r="B12" s="131">
        <f>'인원 입력 기능'!G11</f>
        <v>138</v>
      </c>
      <c r="C12" s="158">
        <f t="shared" si="0"/>
        <v>1</v>
      </c>
      <c r="D12" s="132">
        <f t="shared" si="3"/>
        <v>97.565574593900422</v>
      </c>
      <c r="E12" s="133">
        <f>'인원 입력 기능'!J11</f>
        <v>4017</v>
      </c>
      <c r="F12" s="166">
        <f t="shared" si="1"/>
        <v>1.0906247539510373E-2</v>
      </c>
      <c r="G12" s="159">
        <f t="shared" si="4"/>
        <v>10975</v>
      </c>
      <c r="H12" s="172">
        <f t="shared" si="2"/>
        <v>2.9797377830750895E-2</v>
      </c>
      <c r="I12" s="113"/>
      <c r="K12" s="139"/>
      <c r="L12" s="139">
        <v>7</v>
      </c>
      <c r="M12" s="196">
        <v>74</v>
      </c>
      <c r="N12" s="139"/>
    </row>
    <row r="13" spans="1:14" s="115" customFormat="1" ht="25" customHeight="1">
      <c r="A13" s="113"/>
      <c r="B13" s="131">
        <f>'인원 입력 기능'!G12</f>
        <v>137</v>
      </c>
      <c r="C13" s="158">
        <f t="shared" si="0"/>
        <v>1</v>
      </c>
      <c r="D13" s="132">
        <f t="shared" si="3"/>
        <v>96.919399111101455</v>
      </c>
      <c r="E13" s="133">
        <f>'인원 입력 기능'!J12</f>
        <v>743</v>
      </c>
      <c r="F13" s="166">
        <f t="shared" si="1"/>
        <v>2.0172621164690581E-3</v>
      </c>
      <c r="G13" s="159">
        <f t="shared" si="4"/>
        <v>11718</v>
      </c>
      <c r="H13" s="172">
        <f t="shared" si="2"/>
        <v>3.1814639947219954E-2</v>
      </c>
      <c r="I13" s="113"/>
      <c r="K13" s="139"/>
      <c r="L13" s="139">
        <v>8</v>
      </c>
      <c r="M13" s="196">
        <v>70</v>
      </c>
      <c r="N13" s="139"/>
    </row>
    <row r="14" spans="1:14" s="115" customFormat="1" ht="25" customHeight="1">
      <c r="A14" s="113"/>
      <c r="B14" s="131">
        <f>'인원 입력 기능'!G13</f>
        <v>136</v>
      </c>
      <c r="C14" s="158">
        <f t="shared" si="0"/>
        <v>1</v>
      </c>
      <c r="D14" s="132">
        <f t="shared" si="3"/>
        <v>96.753782705846263</v>
      </c>
      <c r="E14" s="133">
        <f>'인원 입력 기능'!J13</f>
        <v>477</v>
      </c>
      <c r="F14" s="166">
        <f t="shared" si="1"/>
        <v>1.2950659886349135E-3</v>
      </c>
      <c r="G14" s="159">
        <f t="shared" si="4"/>
        <v>12195</v>
      </c>
      <c r="H14" s="172">
        <f t="shared" si="2"/>
        <v>3.3109705935854869E-2</v>
      </c>
      <c r="I14" s="113"/>
      <c r="K14" s="139"/>
      <c r="L14" s="139">
        <v>9</v>
      </c>
      <c r="M14" s="140"/>
    </row>
    <row r="15" spans="1:14" s="115" customFormat="1" ht="25" customHeight="1">
      <c r="A15" s="113"/>
      <c r="B15" s="131">
        <f>'인원 입력 기능'!G14</f>
        <v>135</v>
      </c>
      <c r="C15" s="158">
        <f t="shared" si="0"/>
        <v>1</v>
      </c>
      <c r="D15" s="132">
        <f t="shared" si="3"/>
        <v>96.181320098501033</v>
      </c>
      <c r="E15" s="133">
        <f>'인원 입력 기능'!J14</f>
        <v>3740</v>
      </c>
      <c r="F15" s="166">
        <f t="shared" si="1"/>
        <v>1.0154186158269553E-2</v>
      </c>
      <c r="G15" s="159">
        <f t="shared" si="4"/>
        <v>15935</v>
      </c>
      <c r="H15" s="172">
        <f t="shared" si="2"/>
        <v>4.3263892094124422E-2</v>
      </c>
      <c r="I15" s="113"/>
      <c r="K15" s="139"/>
    </row>
    <row r="16" spans="1:14" s="115" customFormat="1" ht="25" customHeight="1">
      <c r="A16" s="113"/>
      <c r="B16" s="131">
        <f>'인원 입력 기능'!G15</f>
        <v>134</v>
      </c>
      <c r="C16" s="158">
        <f t="shared" si="0"/>
        <v>2</v>
      </c>
      <c r="D16" s="132">
        <f t="shared" si="3"/>
        <v>95.343735491595652</v>
      </c>
      <c r="E16" s="133">
        <f>'인원 입력 기능'!J15</f>
        <v>2430</v>
      </c>
      <c r="F16" s="166">
        <f t="shared" si="1"/>
        <v>6.5975059798382392E-3</v>
      </c>
      <c r="G16" s="159">
        <f t="shared" si="4"/>
        <v>18365</v>
      </c>
      <c r="H16" s="172">
        <f t="shared" si="2"/>
        <v>4.9861398073962657E-2</v>
      </c>
      <c r="I16" s="113"/>
      <c r="K16" s="139"/>
    </row>
    <row r="17" spans="1:11" s="115" customFormat="1" ht="25" customHeight="1">
      <c r="A17" s="113"/>
      <c r="B17" s="131">
        <f>'인원 입력 기능'!G16</f>
        <v>133</v>
      </c>
      <c r="C17" s="158">
        <f t="shared" si="0"/>
        <v>2</v>
      </c>
      <c r="D17" s="132">
        <f t="shared" si="3"/>
        <v>94.947070625894256</v>
      </c>
      <c r="E17" s="133">
        <f>'인원 입력 기능'!J16</f>
        <v>492</v>
      </c>
      <c r="F17" s="166">
        <f t="shared" si="1"/>
        <v>1.3357913341894706E-3</v>
      </c>
      <c r="G17" s="159">
        <f t="shared" si="4"/>
        <v>18857</v>
      </c>
      <c r="H17" s="172">
        <f t="shared" si="2"/>
        <v>5.1197189408152127E-2</v>
      </c>
      <c r="I17" s="113"/>
      <c r="K17" s="139"/>
    </row>
    <row r="18" spans="1:11" s="115" customFormat="1" ht="25" customHeight="1">
      <c r="A18" s="113"/>
      <c r="B18" s="131">
        <f>'인원 입력 기능'!G17</f>
        <v>132</v>
      </c>
      <c r="C18" s="158">
        <f t="shared" si="0"/>
        <v>2</v>
      </c>
      <c r="D18" s="132">
        <f t="shared" si="3"/>
        <v>94.596289649517672</v>
      </c>
      <c r="E18" s="133">
        <f>'인원 입력 기능'!J17</f>
        <v>2092</v>
      </c>
      <c r="F18" s="166">
        <f t="shared" si="1"/>
        <v>5.6798281933422203E-3</v>
      </c>
      <c r="G18" s="159">
        <f t="shared" si="4"/>
        <v>20949</v>
      </c>
      <c r="H18" s="172">
        <f t="shared" si="2"/>
        <v>5.6877017601494349E-2</v>
      </c>
      <c r="I18" s="113"/>
      <c r="K18" s="139"/>
    </row>
    <row r="19" spans="1:11" s="115" customFormat="1" ht="25" customHeight="1">
      <c r="A19" s="113"/>
      <c r="B19" s="131">
        <f>'인원 입력 기능'!G18</f>
        <v>131</v>
      </c>
      <c r="C19" s="158">
        <f t="shared" si="0"/>
        <v>2</v>
      </c>
      <c r="D19" s="132">
        <f t="shared" si="3"/>
        <v>93.518832757295939</v>
      </c>
      <c r="E19" s="133">
        <f>'인원 입력 기능'!J18</f>
        <v>5845</v>
      </c>
      <c r="F19" s="166">
        <f t="shared" si="1"/>
        <v>1.586930965109239E-2</v>
      </c>
      <c r="G19" s="159">
        <f t="shared" si="4"/>
        <v>26794</v>
      </c>
      <c r="H19" s="172">
        <f t="shared" si="2"/>
        <v>7.2746327252586743E-2</v>
      </c>
      <c r="I19" s="113"/>
      <c r="K19" s="139"/>
    </row>
    <row r="20" spans="1:11" s="115" customFormat="1" ht="25" customHeight="1">
      <c r="A20" s="113"/>
      <c r="B20" s="131">
        <f>'인원 입력 기능'!G19</f>
        <v>130</v>
      </c>
      <c r="C20" s="158">
        <f t="shared" si="0"/>
        <v>2</v>
      </c>
      <c r="D20" s="132">
        <f t="shared" si="3"/>
        <v>92.617580860173604</v>
      </c>
      <c r="E20" s="133">
        <f>'인원 입력 기능'!J19</f>
        <v>794</v>
      </c>
      <c r="F20" s="166">
        <f t="shared" si="1"/>
        <v>2.155728291354552E-3</v>
      </c>
      <c r="G20" s="159">
        <f t="shared" si="4"/>
        <v>27588</v>
      </c>
      <c r="H20" s="172">
        <f t="shared" si="2"/>
        <v>7.490205554394129E-2</v>
      </c>
      <c r="I20" s="113"/>
      <c r="K20" s="139"/>
    </row>
    <row r="21" spans="1:11" s="115" customFormat="1" ht="25" customHeight="1">
      <c r="A21" s="113"/>
      <c r="B21" s="131">
        <f>'인원 입력 기능'!G20</f>
        <v>129</v>
      </c>
      <c r="C21" s="158">
        <f t="shared" si="0"/>
        <v>2</v>
      </c>
      <c r="D21" s="132">
        <f t="shared" si="3"/>
        <v>92.072132732046228</v>
      </c>
      <c r="E21" s="133">
        <f>'인원 입력 기능'!J20</f>
        <v>3224</v>
      </c>
      <c r="F21" s="166">
        <f t="shared" si="1"/>
        <v>8.7532342711927908E-3</v>
      </c>
      <c r="G21" s="159">
        <f t="shared" si="4"/>
        <v>30812</v>
      </c>
      <c r="H21" s="172">
        <f t="shared" si="2"/>
        <v>8.3655289815134079E-2</v>
      </c>
      <c r="I21" s="113"/>
      <c r="K21" s="139"/>
    </row>
    <row r="22" spans="1:11" s="115" customFormat="1" ht="25" customHeight="1">
      <c r="A22" s="113"/>
      <c r="B22" s="131">
        <f>'인원 입력 기능'!G21</f>
        <v>128</v>
      </c>
      <c r="C22" s="158">
        <f t="shared" si="0"/>
        <v>2</v>
      </c>
      <c r="D22" s="132">
        <f t="shared" si="3"/>
        <v>90.825665655773093</v>
      </c>
      <c r="E22" s="133">
        <f>'인원 입력 기능'!J21</f>
        <v>5958</v>
      </c>
      <c r="F22" s="166">
        <f t="shared" si="1"/>
        <v>1.6176107254270052E-2</v>
      </c>
      <c r="G22" s="159">
        <f t="shared" si="4"/>
        <v>36770</v>
      </c>
      <c r="H22" s="172">
        <f t="shared" si="2"/>
        <v>9.9831397069404137E-2</v>
      </c>
      <c r="I22" s="113"/>
      <c r="K22" s="139"/>
    </row>
    <row r="23" spans="1:11" s="115" customFormat="1" ht="25" customHeight="1">
      <c r="A23" s="113"/>
      <c r="B23" s="131">
        <f>'인원 입력 기능'!G22</f>
        <v>127</v>
      </c>
      <c r="C23" s="158">
        <f t="shared" si="0"/>
        <v>2</v>
      </c>
      <c r="D23" s="132">
        <f t="shared" si="3"/>
        <v>89.849207620526656</v>
      </c>
      <c r="E23" s="133">
        <f>'인원 입력 기능'!J22</f>
        <v>1235</v>
      </c>
      <c r="F23" s="166">
        <f t="shared" si="1"/>
        <v>3.3530534506585287E-3</v>
      </c>
      <c r="G23" s="159">
        <f t="shared" si="4"/>
        <v>38005</v>
      </c>
      <c r="H23" s="172">
        <f t="shared" si="2"/>
        <v>0.10318445052006266</v>
      </c>
      <c r="I23" s="113"/>
      <c r="K23" s="139"/>
    </row>
    <row r="24" spans="1:11" s="115" customFormat="1" ht="25" customHeight="1">
      <c r="A24" s="113"/>
      <c r="B24" s="131">
        <f>'인원 입력 기능'!G23</f>
        <v>126</v>
      </c>
      <c r="C24" s="158">
        <f t="shared" si="0"/>
        <v>2</v>
      </c>
      <c r="D24" s="132">
        <f t="shared" si="3"/>
        <v>89.021261345402507</v>
      </c>
      <c r="E24" s="133">
        <f>'인원 입력 기능'!J23</f>
        <v>4864</v>
      </c>
      <c r="F24" s="166">
        <f t="shared" si="1"/>
        <v>1.3205872051824359E-2</v>
      </c>
      <c r="G24" s="159">
        <f t="shared" si="4"/>
        <v>42869</v>
      </c>
      <c r="H24" s="172">
        <f t="shared" si="2"/>
        <v>0.11639032257188703</v>
      </c>
      <c r="I24" s="113"/>
      <c r="K24" s="139"/>
    </row>
    <row r="25" spans="1:11" s="115" customFormat="1" ht="25" customHeight="1">
      <c r="A25" s="113"/>
      <c r="B25" s="131">
        <f>'인원 입력 기능'!G24</f>
        <v>125</v>
      </c>
      <c r="C25" s="158">
        <f t="shared" si="0"/>
        <v>3</v>
      </c>
      <c r="D25" s="132">
        <f t="shared" si="3"/>
        <v>87.538994518368483</v>
      </c>
      <c r="E25" s="133">
        <f>'인원 입력 기능'!J24</f>
        <v>6055</v>
      </c>
      <c r="F25" s="166">
        <f t="shared" si="1"/>
        <v>1.6439464488856189E-2</v>
      </c>
      <c r="G25" s="159">
        <f t="shared" si="4"/>
        <v>48924</v>
      </c>
      <c r="H25" s="172">
        <f t="shared" si="2"/>
        <v>0.13282978706074322</v>
      </c>
      <c r="I25" s="113"/>
      <c r="K25" s="139"/>
    </row>
    <row r="26" spans="1:11" s="115" customFormat="1" ht="25" customHeight="1">
      <c r="A26" s="113"/>
      <c r="B26" s="131">
        <f>'인원 입력 기능'!G25</f>
        <v>124</v>
      </c>
      <c r="C26" s="158">
        <f t="shared" si="0"/>
        <v>3</v>
      </c>
      <c r="D26" s="132">
        <f t="shared" si="3"/>
        <v>86.566066013070113</v>
      </c>
      <c r="E26" s="133">
        <f>'인원 입력 기능'!J25</f>
        <v>1112</v>
      </c>
      <c r="F26" s="166">
        <f t="shared" si="1"/>
        <v>3.019105617111161E-3</v>
      </c>
      <c r="G26" s="159">
        <f t="shared" si="4"/>
        <v>50036</v>
      </c>
      <c r="H26" s="172">
        <f t="shared" si="2"/>
        <v>0.13584889267785438</v>
      </c>
      <c r="I26" s="113"/>
      <c r="K26" s="139"/>
    </row>
    <row r="27" spans="1:11" s="115" customFormat="1" ht="25" customHeight="1">
      <c r="A27" s="113"/>
      <c r="B27" s="131">
        <f>'인원 입력 기능'!G26</f>
        <v>123</v>
      </c>
      <c r="C27" s="158">
        <f t="shared" si="0"/>
        <v>3</v>
      </c>
      <c r="D27" s="132">
        <f t="shared" si="3"/>
        <v>85.668072143592127</v>
      </c>
      <c r="E27" s="133">
        <f>'인원 입력 기능'!J26</f>
        <v>5503</v>
      </c>
      <c r="F27" s="166">
        <f t="shared" si="1"/>
        <v>1.4940771772448489E-2</v>
      </c>
      <c r="G27" s="159">
        <f t="shared" si="4"/>
        <v>55539</v>
      </c>
      <c r="H27" s="172">
        <f t="shared" si="2"/>
        <v>0.15078966445030287</v>
      </c>
      <c r="I27" s="113"/>
      <c r="K27" s="139"/>
    </row>
    <row r="28" spans="1:11" s="115" customFormat="1" ht="25" customHeight="1">
      <c r="A28" s="113"/>
      <c r="B28" s="131">
        <f>'인원 입력 기능'!G27</f>
        <v>122</v>
      </c>
      <c r="C28" s="158">
        <f t="shared" si="0"/>
        <v>3</v>
      </c>
      <c r="D28" s="132">
        <f t="shared" si="3"/>
        <v>84.042452100206063</v>
      </c>
      <c r="E28" s="133">
        <f>'인원 입력 기능'!J27</f>
        <v>6472</v>
      </c>
      <c r="F28" s="166">
        <f t="shared" si="1"/>
        <v>1.7571629095272875E-2</v>
      </c>
      <c r="G28" s="159">
        <f t="shared" si="4"/>
        <v>62011</v>
      </c>
      <c r="H28" s="172">
        <f t="shared" si="2"/>
        <v>0.16836129354557575</v>
      </c>
      <c r="I28" s="113"/>
      <c r="K28" s="139"/>
    </row>
    <row r="29" spans="1:11" s="115" customFormat="1" ht="25" customHeight="1">
      <c r="A29" s="113"/>
      <c r="B29" s="131">
        <f>'인원 입력 기능'!G28</f>
        <v>121</v>
      </c>
      <c r="C29" s="158">
        <f t="shared" si="0"/>
        <v>3</v>
      </c>
      <c r="D29" s="132">
        <f t="shared" si="3"/>
        <v>82.965402461439879</v>
      </c>
      <c r="E29" s="133">
        <f>'인원 입력 기능'!J28</f>
        <v>1462</v>
      </c>
      <c r="F29" s="166">
        <f t="shared" si="1"/>
        <v>3.9693636800508256E-3</v>
      </c>
      <c r="G29" s="159">
        <f t="shared" si="4"/>
        <v>63473</v>
      </c>
      <c r="H29" s="172">
        <f t="shared" si="2"/>
        <v>0.17233065722562657</v>
      </c>
      <c r="I29" s="113"/>
      <c r="K29" s="139"/>
    </row>
    <row r="30" spans="1:11" s="115" customFormat="1" ht="25" customHeight="1">
      <c r="A30" s="113"/>
      <c r="B30" s="131">
        <f>'인원 입력 기능'!G29</f>
        <v>120</v>
      </c>
      <c r="C30" s="158">
        <f t="shared" si="0"/>
        <v>3</v>
      </c>
      <c r="D30" s="132">
        <f t="shared" si="3"/>
        <v>82.168950453544596</v>
      </c>
      <c r="E30" s="133">
        <f>'인원 입력 기능'!J29</f>
        <v>4405</v>
      </c>
      <c r="F30" s="166">
        <f t="shared" si="1"/>
        <v>1.1959676477854914E-2</v>
      </c>
      <c r="G30" s="159">
        <f t="shared" si="4"/>
        <v>67878</v>
      </c>
      <c r="H30" s="172">
        <f t="shared" si="2"/>
        <v>0.18429033370348147</v>
      </c>
      <c r="I30" s="113"/>
      <c r="K30" s="139"/>
    </row>
    <row r="31" spans="1:11" s="115" customFormat="1" ht="25" customHeight="1">
      <c r="A31" s="113"/>
      <c r="B31" s="131">
        <f>'인원 입력 기능'!G30</f>
        <v>119</v>
      </c>
      <c r="C31" s="158">
        <f t="shared" si="0"/>
        <v>3</v>
      </c>
      <c r="D31" s="132">
        <f t="shared" si="3"/>
        <v>80.677452548184874</v>
      </c>
      <c r="E31" s="133">
        <f>'인원 입력 기능'!J30</f>
        <v>6582</v>
      </c>
      <c r="F31" s="166">
        <f t="shared" si="1"/>
        <v>1.7870281629339624E-2</v>
      </c>
      <c r="G31" s="159">
        <f t="shared" si="4"/>
        <v>74460</v>
      </c>
      <c r="H31" s="172">
        <f t="shared" si="2"/>
        <v>0.20216061533282109</v>
      </c>
      <c r="I31" s="113"/>
      <c r="K31" s="139"/>
    </row>
    <row r="32" spans="1:11" s="115" customFormat="1" ht="25" customHeight="1">
      <c r="A32" s="113"/>
      <c r="B32" s="131">
        <f>'인원 입력 기능'!G31</f>
        <v>118</v>
      </c>
      <c r="C32" s="158">
        <f t="shared" si="0"/>
        <v>3</v>
      </c>
      <c r="D32" s="132">
        <f t="shared" si="3"/>
        <v>79.184461380154815</v>
      </c>
      <c r="E32" s="133">
        <f>'인원 입력 기능'!J31</f>
        <v>4416</v>
      </c>
      <c r="F32" s="166">
        <f t="shared" si="1"/>
        <v>1.1989541731261591E-2</v>
      </c>
      <c r="G32" s="159">
        <f t="shared" si="4"/>
        <v>78876</v>
      </c>
      <c r="H32" s="172">
        <f t="shared" si="2"/>
        <v>0.21415015706408269</v>
      </c>
      <c r="I32" s="113"/>
      <c r="K32" s="139"/>
    </row>
    <row r="33" spans="1:11" s="115" customFormat="1" ht="25" customHeight="1">
      <c r="A33" s="113"/>
      <c r="B33" s="131">
        <f>'인원 입력 기능'!G32</f>
        <v>117</v>
      </c>
      <c r="C33" s="158">
        <f t="shared" si="0"/>
        <v>3</v>
      </c>
      <c r="D33" s="132">
        <f t="shared" si="3"/>
        <v>77.943967354563</v>
      </c>
      <c r="E33" s="133">
        <f>'인원 입력 기능'!J32</f>
        <v>4722</v>
      </c>
      <c r="F33" s="166">
        <f t="shared" si="1"/>
        <v>1.2820338780574553E-2</v>
      </c>
      <c r="G33" s="159">
        <f t="shared" si="4"/>
        <v>83598</v>
      </c>
      <c r="H33" s="172">
        <f t="shared" si="2"/>
        <v>0.22697049584465726</v>
      </c>
      <c r="I33" s="113"/>
      <c r="K33" s="139"/>
    </row>
    <row r="34" spans="1:11" s="115" customFormat="1" ht="25" customHeight="1">
      <c r="A34" s="113"/>
      <c r="B34" s="131">
        <f>'인원 입력 기능'!G33</f>
        <v>116</v>
      </c>
      <c r="C34" s="158">
        <f t="shared" si="0"/>
        <v>3</v>
      </c>
      <c r="D34" s="132">
        <f t="shared" si="3"/>
        <v>76.335723458613543</v>
      </c>
      <c r="E34" s="133">
        <f>'인원 입력 기능'!J33</f>
        <v>7125</v>
      </c>
      <c r="F34" s="166">
        <f t="shared" si="1"/>
        <v>1.934453913841459E-2</v>
      </c>
      <c r="G34" s="159">
        <f t="shared" si="4"/>
        <v>90723</v>
      </c>
      <c r="H34" s="172">
        <f t="shared" si="2"/>
        <v>0.24631503498307183</v>
      </c>
      <c r="I34" s="113"/>
      <c r="K34" s="139"/>
    </row>
    <row r="35" spans="1:11" s="115" customFormat="1" ht="25" customHeight="1">
      <c r="A35" s="113"/>
      <c r="B35" s="131">
        <f>'인원 입력 기능'!G34</f>
        <v>115</v>
      </c>
      <c r="C35" s="158">
        <f t="shared" si="0"/>
        <v>4</v>
      </c>
      <c r="D35" s="132">
        <f t="shared" si="3"/>
        <v>74.632318005218281</v>
      </c>
      <c r="E35" s="133">
        <f>'인원 입력 기능'!J34</f>
        <v>5423</v>
      </c>
      <c r="F35" s="166">
        <f t="shared" si="1"/>
        <v>1.4723569929490851E-2</v>
      </c>
      <c r="G35" s="159">
        <f t="shared" si="4"/>
        <v>96146</v>
      </c>
      <c r="H35" s="172">
        <f t="shared" si="2"/>
        <v>0.2610386049125627</v>
      </c>
      <c r="I35" s="113"/>
      <c r="K35" s="139"/>
    </row>
    <row r="36" spans="1:11" s="115" customFormat="1" ht="25" customHeight="1">
      <c r="A36" s="113"/>
      <c r="B36" s="131">
        <f>'인원 입력 기능'!G35</f>
        <v>114</v>
      </c>
      <c r="C36" s="158">
        <f t="shared" si="0"/>
        <v>4</v>
      </c>
      <c r="D36" s="132">
        <f t="shared" si="3"/>
        <v>73.052581851157001</v>
      </c>
      <c r="E36" s="133">
        <f>'인원 입력 기능'!J35</f>
        <v>6214</v>
      </c>
      <c r="F36" s="166">
        <f t="shared" si="1"/>
        <v>1.6871153151734493E-2</v>
      </c>
      <c r="G36" s="159">
        <f t="shared" si="4"/>
        <v>102360</v>
      </c>
      <c r="H36" s="172">
        <f t="shared" si="2"/>
        <v>0.27790975806429719</v>
      </c>
      <c r="I36" s="113"/>
      <c r="K36" s="139"/>
    </row>
    <row r="37" spans="1:11" s="115" customFormat="1" ht="25" customHeight="1">
      <c r="A37" s="113"/>
      <c r="B37" s="131">
        <f>'인원 입력 기능'!G36</f>
        <v>113</v>
      </c>
      <c r="C37" s="158">
        <f t="shared" si="0"/>
        <v>4</v>
      </c>
      <c r="D37" s="132">
        <f t="shared" si="3"/>
        <v>71.262567162882377</v>
      </c>
      <c r="E37" s="133">
        <f>'인원 입력 기능'!J36</f>
        <v>6972</v>
      </c>
      <c r="F37" s="166">
        <f t="shared" si="1"/>
        <v>1.8929140613758107E-2</v>
      </c>
      <c r="G37" s="159">
        <f t="shared" si="4"/>
        <v>109332</v>
      </c>
      <c r="H37" s="172">
        <f t="shared" si="2"/>
        <v>0.2968388986780553</v>
      </c>
      <c r="I37" s="113"/>
      <c r="K37" s="139"/>
    </row>
    <row r="38" spans="1:11" s="115" customFormat="1" ht="25" customHeight="1">
      <c r="A38" s="113"/>
      <c r="B38" s="131">
        <f>'인원 입력 기능'!G37</f>
        <v>112</v>
      </c>
      <c r="C38" s="158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4</v>
      </c>
      <c r="D38" s="132">
        <f t="shared" si="3"/>
        <v>69.62758029001877</v>
      </c>
      <c r="E38" s="133">
        <f>'인원 입력 기능'!J37</f>
        <v>5072</v>
      </c>
      <c r="F38" s="166">
        <f t="shared" si="1"/>
        <v>1.3770596843514218E-2</v>
      </c>
      <c r="G38" s="159">
        <f t="shared" si="4"/>
        <v>114404</v>
      </c>
      <c r="H38" s="172">
        <f t="shared" si="2"/>
        <v>0.31060949552156952</v>
      </c>
      <c r="I38" s="113"/>
      <c r="K38" s="139"/>
    </row>
    <row r="39" spans="1:11" s="115" customFormat="1" ht="25" customHeight="1">
      <c r="A39" s="113"/>
      <c r="B39" s="131">
        <f>'인원 입력 기능'!G38</f>
        <v>111</v>
      </c>
      <c r="C39" s="158">
        <f t="shared" si="5"/>
        <v>4</v>
      </c>
      <c r="D39" s="132">
        <f t="shared" si="3"/>
        <v>68.120199499892763</v>
      </c>
      <c r="E39" s="133">
        <f>'인원 입력 기능'!J38</f>
        <v>6032</v>
      </c>
      <c r="F39" s="166">
        <f t="shared" si="1"/>
        <v>1.6377018959005868E-2</v>
      </c>
      <c r="G39" s="159">
        <f t="shared" si="4"/>
        <v>120436</v>
      </c>
      <c r="H39" s="172">
        <f t="shared" si="2"/>
        <v>0.32698651448057536</v>
      </c>
      <c r="I39" s="113"/>
      <c r="K39" s="139"/>
    </row>
    <row r="40" spans="1:11" s="115" customFormat="1" ht="25" customHeight="1">
      <c r="A40" s="113"/>
      <c r="B40" s="131">
        <f>'인원 입력 기능'!G39</f>
        <v>110</v>
      </c>
      <c r="C40" s="158">
        <f t="shared" si="5"/>
        <v>4</v>
      </c>
      <c r="D40" s="132">
        <f t="shared" si="3"/>
        <v>66.240181797942554</v>
      </c>
      <c r="E40" s="133">
        <f>'인원 입력 기능'!J39</f>
        <v>7817</v>
      </c>
      <c r="F40" s="166">
        <f t="shared" si="1"/>
        <v>2.1223335079998153E-2</v>
      </c>
      <c r="G40" s="159">
        <f t="shared" si="4"/>
        <v>128253</v>
      </c>
      <c r="H40" s="172">
        <f t="shared" si="2"/>
        <v>0.34820984956057355</v>
      </c>
      <c r="I40" s="113"/>
      <c r="K40" s="139"/>
    </row>
    <row r="41" spans="1:11" s="115" customFormat="1" ht="25" customHeight="1">
      <c r="A41" s="113"/>
      <c r="B41" s="131">
        <f>'인원 입력 기능'!G40</f>
        <v>109</v>
      </c>
      <c r="C41" s="158">
        <f t="shared" si="5"/>
        <v>4</v>
      </c>
      <c r="D41" s="132">
        <f t="shared" si="3"/>
        <v>64.412428289454041</v>
      </c>
      <c r="E41" s="133">
        <f>'인원 입력 기능'!J40</f>
        <v>5647</v>
      </c>
      <c r="F41" s="166">
        <f t="shared" si="1"/>
        <v>1.5331735089772237E-2</v>
      </c>
      <c r="G41" s="159">
        <f t="shared" si="4"/>
        <v>133900</v>
      </c>
      <c r="H41" s="172">
        <f t="shared" si="2"/>
        <v>0.36354158465034575</v>
      </c>
      <c r="I41" s="113"/>
      <c r="K41" s="139"/>
    </row>
    <row r="42" spans="1:11" s="115" customFormat="1" ht="25" customHeight="1">
      <c r="A42" s="113"/>
      <c r="B42" s="131">
        <f>'인원 입력 기능'!G41</f>
        <v>108</v>
      </c>
      <c r="C42" s="158">
        <f t="shared" si="5"/>
        <v>4</v>
      </c>
      <c r="D42" s="132">
        <f t="shared" si="3"/>
        <v>62.857941849636603</v>
      </c>
      <c r="E42" s="133">
        <f>'인원 입력 기능'!J41</f>
        <v>5804</v>
      </c>
      <c r="F42" s="166">
        <f t="shared" si="1"/>
        <v>1.5757993706576601E-2</v>
      </c>
      <c r="G42" s="159">
        <f t="shared" si="4"/>
        <v>139704</v>
      </c>
      <c r="H42" s="172">
        <f t="shared" si="2"/>
        <v>0.37929957835692235</v>
      </c>
      <c r="I42" s="113"/>
      <c r="K42" s="139"/>
    </row>
    <row r="43" spans="1:11" s="115" customFormat="1" ht="25" customHeight="1">
      <c r="A43" s="113"/>
      <c r="B43" s="131">
        <f>'인원 입력 기능'!G42</f>
        <v>107</v>
      </c>
      <c r="C43" s="158">
        <f t="shared" si="5"/>
        <v>4</v>
      </c>
      <c r="D43" s="132">
        <f t="shared" si="3"/>
        <v>61.21318089383989</v>
      </c>
      <c r="E43" s="133">
        <f>'인원 입력 기능'!J42</f>
        <v>6312</v>
      </c>
      <c r="F43" s="166">
        <f t="shared" si="1"/>
        <v>1.7137225409357599E-2</v>
      </c>
      <c r="G43" s="159">
        <f t="shared" si="4"/>
        <v>146016</v>
      </c>
      <c r="H43" s="172">
        <f t="shared" si="2"/>
        <v>0.39643680376627993</v>
      </c>
      <c r="I43" s="113"/>
      <c r="K43" s="139"/>
    </row>
    <row r="44" spans="1:11" s="115" customFormat="1" ht="25" customHeight="1">
      <c r="A44" s="113"/>
      <c r="B44" s="131">
        <f>'인원 입력 기능'!G43</f>
        <v>106</v>
      </c>
      <c r="C44" s="158">
        <f t="shared" si="5"/>
        <v>4</v>
      </c>
      <c r="D44" s="132">
        <f t="shared" si="3"/>
        <v>59.365200463725934</v>
      </c>
      <c r="E44" s="133">
        <f>'인원 입력 기능'!J43</f>
        <v>7301</v>
      </c>
      <c r="F44" s="166">
        <f t="shared" si="1"/>
        <v>1.9822383192921393E-2</v>
      </c>
      <c r="G44" s="159">
        <f t="shared" si="4"/>
        <v>153317</v>
      </c>
      <c r="H44" s="172">
        <f t="shared" si="2"/>
        <v>0.41625918695920133</v>
      </c>
      <c r="I44" s="113"/>
      <c r="K44" s="139"/>
    </row>
    <row r="45" spans="1:11" s="115" customFormat="1" ht="25" customHeight="1">
      <c r="A45" s="113"/>
      <c r="B45" s="131">
        <f>'인원 입력 기능'!G44</f>
        <v>105</v>
      </c>
      <c r="C45" s="158">
        <f t="shared" si="5"/>
        <v>5</v>
      </c>
      <c r="D45" s="132">
        <f t="shared" si="3"/>
        <v>57.486404522142379</v>
      </c>
      <c r="E45" s="133">
        <f>'인원 입력 기능'!J44</f>
        <v>6539</v>
      </c>
      <c r="F45" s="166">
        <f t="shared" si="1"/>
        <v>1.7753535638749894E-2</v>
      </c>
      <c r="G45" s="159">
        <f t="shared" si="4"/>
        <v>159856</v>
      </c>
      <c r="H45" s="172">
        <f t="shared" si="2"/>
        <v>0.43401272259795126</v>
      </c>
      <c r="I45" s="113"/>
      <c r="K45" s="139"/>
    </row>
    <row r="46" spans="1:11" s="115" customFormat="1" ht="25" customHeight="1">
      <c r="A46" s="113"/>
      <c r="B46" s="131">
        <f>'인원 입력 기능'!G45</f>
        <v>104</v>
      </c>
      <c r="C46" s="158">
        <f t="shared" si="5"/>
        <v>5</v>
      </c>
      <c r="D46" s="132">
        <f t="shared" si="3"/>
        <v>55.611545363962414</v>
      </c>
      <c r="E46" s="133">
        <f>'인원 입력 기능'!J45</f>
        <v>7272</v>
      </c>
      <c r="F46" s="166">
        <f t="shared" si="1"/>
        <v>1.9743647524849247E-2</v>
      </c>
      <c r="G46" s="159">
        <f t="shared" si="4"/>
        <v>167128</v>
      </c>
      <c r="H46" s="172">
        <f t="shared" si="2"/>
        <v>0.45375637012280051</v>
      </c>
      <c r="I46" s="113"/>
      <c r="K46" s="139"/>
    </row>
    <row r="47" spans="1:11" s="115" customFormat="1" ht="25" customHeight="1">
      <c r="A47" s="113"/>
      <c r="B47" s="131">
        <f>'인원 입력 기능'!G46</f>
        <v>103</v>
      </c>
      <c r="C47" s="158">
        <f t="shared" si="5"/>
        <v>5</v>
      </c>
      <c r="D47" s="132">
        <f t="shared" si="3"/>
        <v>53.678177459335743</v>
      </c>
      <c r="E47" s="133">
        <f>'인원 입력 기능'!J46</f>
        <v>6970</v>
      </c>
      <c r="F47" s="166">
        <f t="shared" si="1"/>
        <v>1.8923710567684167E-2</v>
      </c>
      <c r="G47" s="159">
        <f t="shared" si="4"/>
        <v>174098</v>
      </c>
      <c r="H47" s="172">
        <f t="shared" si="2"/>
        <v>0.47268008069048467</v>
      </c>
      <c r="I47" s="113"/>
      <c r="K47" s="139"/>
    </row>
    <row r="48" spans="1:11" s="115" customFormat="1" ht="25" customHeight="1">
      <c r="A48" s="113"/>
      <c r="B48" s="131">
        <f>'인원 입력 기능'!G47</f>
        <v>102</v>
      </c>
      <c r="C48" s="158">
        <f t="shared" si="5"/>
        <v>5</v>
      </c>
      <c r="D48" s="132">
        <f t="shared" si="3"/>
        <v>51.730148430309427</v>
      </c>
      <c r="E48" s="133">
        <f>'인원 입력 기능'!J47</f>
        <v>7380</v>
      </c>
      <c r="F48" s="166">
        <f t="shared" si="1"/>
        <v>2.0036870012842059E-2</v>
      </c>
      <c r="G48" s="159">
        <f t="shared" si="4"/>
        <v>181478</v>
      </c>
      <c r="H48" s="172">
        <f t="shared" si="2"/>
        <v>0.49271695070332672</v>
      </c>
      <c r="I48" s="113"/>
      <c r="K48" s="139"/>
    </row>
    <row r="49" spans="1:11" s="115" customFormat="1" ht="25" customHeight="1">
      <c r="A49" s="113"/>
      <c r="B49" s="131">
        <f>'인원 입력 기능'!G48</f>
        <v>101</v>
      </c>
      <c r="C49" s="158">
        <f t="shared" si="5"/>
        <v>5</v>
      </c>
      <c r="D49" s="132">
        <f t="shared" si="3"/>
        <v>49.813070663904583</v>
      </c>
      <c r="E49" s="133">
        <f>'인원 입력 기능'!J48</f>
        <v>6742</v>
      </c>
      <c r="F49" s="166">
        <f t="shared" si="1"/>
        <v>1.83046853152549E-2</v>
      </c>
      <c r="G49" s="159">
        <f t="shared" si="4"/>
        <v>188220</v>
      </c>
      <c r="H49" s="172">
        <f t="shared" si="2"/>
        <v>0.51102163601858164</v>
      </c>
      <c r="I49" s="113"/>
      <c r="K49" s="139"/>
    </row>
    <row r="50" spans="1:11" s="115" customFormat="1" ht="25" customHeight="1">
      <c r="A50" s="113"/>
      <c r="B50" s="131">
        <f>'인원 입력 기능'!G49</f>
        <v>100</v>
      </c>
      <c r="C50" s="158">
        <f t="shared" si="5"/>
        <v>5</v>
      </c>
      <c r="D50" s="132">
        <f t="shared" si="3"/>
        <v>48.109393708205616</v>
      </c>
      <c r="E50" s="133">
        <f>'인원 입력 기능'!J49</f>
        <v>5808</v>
      </c>
      <c r="F50" s="166">
        <f t="shared" si="1"/>
        <v>1.5768853798724482E-2</v>
      </c>
      <c r="G50" s="159">
        <f t="shared" si="4"/>
        <v>194028</v>
      </c>
      <c r="H50" s="172">
        <f t="shared" si="2"/>
        <v>0.52679048981730614</v>
      </c>
      <c r="I50" s="113"/>
      <c r="K50" s="139"/>
    </row>
    <row r="51" spans="1:11" s="115" customFormat="1" ht="25" customHeight="1">
      <c r="A51" s="113"/>
      <c r="B51" s="131">
        <f>'인원 입력 기능'!G50</f>
        <v>99</v>
      </c>
      <c r="C51" s="158">
        <f t="shared" si="5"/>
        <v>5</v>
      </c>
      <c r="D51" s="132">
        <f t="shared" si="3"/>
        <v>46.595225360487177</v>
      </c>
      <c r="E51" s="133">
        <f>'인원 입력 기능'!J50</f>
        <v>5346</v>
      </c>
      <c r="F51" s="166">
        <f t="shared" si="1"/>
        <v>1.4514513155644126E-2</v>
      </c>
      <c r="G51" s="159">
        <f t="shared" si="4"/>
        <v>199374</v>
      </c>
      <c r="H51" s="172">
        <f t="shared" si="2"/>
        <v>0.54130500297295026</v>
      </c>
      <c r="I51" s="113"/>
      <c r="K51" s="139"/>
    </row>
    <row r="52" spans="1:11" s="115" customFormat="1" ht="25" customHeight="1">
      <c r="A52" s="113"/>
      <c r="B52" s="131">
        <f>'인원 입력 기능'!G51</f>
        <v>98</v>
      </c>
      <c r="C52" s="158">
        <f t="shared" si="5"/>
        <v>5</v>
      </c>
      <c r="D52" s="132">
        <f t="shared" si="3"/>
        <v>45.069789667165324</v>
      </c>
      <c r="E52" s="133">
        <f>'인원 입력 기능'!J51</f>
        <v>5891</v>
      </c>
      <c r="F52" s="166">
        <f t="shared" si="1"/>
        <v>1.5994200710793032E-2</v>
      </c>
      <c r="G52" s="159">
        <f t="shared" si="4"/>
        <v>205265</v>
      </c>
      <c r="H52" s="172">
        <f t="shared" si="2"/>
        <v>0.5572992036837433</v>
      </c>
      <c r="I52" s="113"/>
      <c r="K52" s="139"/>
    </row>
    <row r="53" spans="1:11" s="115" customFormat="1" ht="25" customHeight="1">
      <c r="A53" s="113"/>
      <c r="B53" s="131">
        <f>'인원 입력 기능'!G52</f>
        <v>97</v>
      </c>
      <c r="C53" s="158">
        <f t="shared" si="5"/>
        <v>5</v>
      </c>
      <c r="D53" s="132">
        <f t="shared" si="3"/>
        <v>43.390683669950938</v>
      </c>
      <c r="E53" s="133">
        <f>'인원 입력 기능'!J52</f>
        <v>6478</v>
      </c>
      <c r="F53" s="166">
        <f t="shared" si="1"/>
        <v>1.7587919233494696E-2</v>
      </c>
      <c r="G53" s="159">
        <f t="shared" si="4"/>
        <v>211743</v>
      </c>
      <c r="H53" s="172">
        <f t="shared" si="2"/>
        <v>0.57488712291723798</v>
      </c>
      <c r="I53" s="113"/>
      <c r="K53" s="139"/>
    </row>
    <row r="54" spans="1:11" s="115" customFormat="1" ht="25" customHeight="1">
      <c r="A54" s="113"/>
      <c r="B54" s="131">
        <f>'인원 입력 기능'!G53</f>
        <v>96</v>
      </c>
      <c r="C54" s="158">
        <f t="shared" si="5"/>
        <v>5</v>
      </c>
      <c r="D54" s="132">
        <f t="shared" si="3"/>
        <v>41.823708124163439</v>
      </c>
      <c r="E54" s="133">
        <f>'인원 입력 기능'!J53</f>
        <v>5065</v>
      </c>
      <c r="F54" s="166">
        <f t="shared" si="1"/>
        <v>1.3751591682255425E-2</v>
      </c>
      <c r="G54" s="159">
        <f t="shared" si="4"/>
        <v>216808</v>
      </c>
      <c r="H54" s="172">
        <f t="shared" si="2"/>
        <v>0.58863871459949335</v>
      </c>
      <c r="I54" s="113"/>
      <c r="K54" s="139"/>
    </row>
    <row r="55" spans="1:11" s="115" customFormat="1" ht="25" customHeight="1">
      <c r="A55" s="113"/>
      <c r="B55" s="131">
        <f>'인원 입력 기능'!G54</f>
        <v>95</v>
      </c>
      <c r="C55" s="158">
        <f t="shared" si="5"/>
        <v>5</v>
      </c>
      <c r="D55" s="132">
        <f t="shared" si="3"/>
        <v>40.488595545733205</v>
      </c>
      <c r="E55" s="133">
        <f>'인원 입력 기능'!J54</f>
        <v>4770</v>
      </c>
      <c r="F55" s="166">
        <f t="shared" si="1"/>
        <v>1.2950659886349136E-2</v>
      </c>
      <c r="G55" s="159">
        <f t="shared" si="4"/>
        <v>221578</v>
      </c>
      <c r="H55" s="172">
        <f t="shared" si="2"/>
        <v>0.60158937448584249</v>
      </c>
      <c r="I55" s="113"/>
      <c r="K55" s="139"/>
    </row>
    <row r="56" spans="1:11" s="115" customFormat="1" ht="25" customHeight="1">
      <c r="A56" s="113"/>
      <c r="B56" s="131">
        <f>'인원 입력 기능'!G55</f>
        <v>94</v>
      </c>
      <c r="C56" s="158">
        <f t="shared" si="5"/>
        <v>6</v>
      </c>
      <c r="D56" s="132">
        <f t="shared" si="3"/>
        <v>39.258690109985587</v>
      </c>
      <c r="E56" s="133">
        <f>'인원 입력 기능'!J55</f>
        <v>4290</v>
      </c>
      <c r="F56" s="166">
        <f t="shared" si="1"/>
        <v>1.164744882860331E-2</v>
      </c>
      <c r="G56" s="159">
        <f t="shared" si="4"/>
        <v>225868</v>
      </c>
      <c r="H56" s="172">
        <f t="shared" si="2"/>
        <v>0.61323682331444584</v>
      </c>
      <c r="I56" s="113"/>
      <c r="K56" s="139"/>
    </row>
    <row r="57" spans="1:11" s="115" customFormat="1" ht="25" customHeight="1">
      <c r="A57" s="113"/>
      <c r="B57" s="131">
        <f>'인원 입력 기능'!G56</f>
        <v>93</v>
      </c>
      <c r="C57" s="158">
        <f t="shared" si="5"/>
        <v>6</v>
      </c>
      <c r="D57" s="132">
        <f t="shared" si="3"/>
        <v>37.931858351818114</v>
      </c>
      <c r="E57" s="133">
        <f>'인원 입력 기능'!J56</f>
        <v>5484</v>
      </c>
      <c r="F57" s="166">
        <f t="shared" si="1"/>
        <v>1.4889186334746051E-2</v>
      </c>
      <c r="G57" s="159">
        <f t="shared" si="4"/>
        <v>231352</v>
      </c>
      <c r="H57" s="172">
        <f t="shared" si="2"/>
        <v>0.62812600964919185</v>
      </c>
      <c r="I57" s="113"/>
      <c r="K57" s="139"/>
    </row>
    <row r="58" spans="1:11" s="115" customFormat="1" ht="25" customHeight="1">
      <c r="A58" s="113"/>
      <c r="B58" s="131">
        <f>'인원 입력 기능'!G57</f>
        <v>92</v>
      </c>
      <c r="C58" s="158">
        <f t="shared" si="5"/>
        <v>6</v>
      </c>
      <c r="D58" s="132">
        <f t="shared" si="3"/>
        <v>36.669508390778695</v>
      </c>
      <c r="E58" s="133">
        <f>'인원 입력 기능'!J57</f>
        <v>3815</v>
      </c>
      <c r="F58" s="166">
        <f t="shared" si="1"/>
        <v>1.0357812886042338E-2</v>
      </c>
      <c r="G58" s="159">
        <f t="shared" si="4"/>
        <v>235167</v>
      </c>
      <c r="H58" s="172">
        <f t="shared" si="2"/>
        <v>0.63848382253523417</v>
      </c>
      <c r="I58" s="113"/>
      <c r="K58" s="139"/>
    </row>
    <row r="59" spans="1:11" s="115" customFormat="1" ht="25" customHeight="1">
      <c r="A59" s="113"/>
      <c r="B59" s="131">
        <f>'인원 입력 기능'!G58</f>
        <v>91</v>
      </c>
      <c r="C59" s="158">
        <f t="shared" si="5"/>
        <v>6</v>
      </c>
      <c r="D59" s="132">
        <f t="shared" si="3"/>
        <v>35.717349811713149</v>
      </c>
      <c r="E59" s="133">
        <f>'인원 입력 기능'!J58</f>
        <v>3199</v>
      </c>
      <c r="F59" s="166">
        <f t="shared" si="1"/>
        <v>8.6853586952685292E-3</v>
      </c>
      <c r="G59" s="159">
        <f t="shared" si="4"/>
        <v>238366</v>
      </c>
      <c r="H59" s="172">
        <f t="shared" si="2"/>
        <v>0.64716918123050271</v>
      </c>
      <c r="I59" s="113"/>
      <c r="K59" s="139"/>
    </row>
    <row r="60" spans="1:11" s="115" customFormat="1" ht="25" customHeight="1">
      <c r="A60" s="113"/>
      <c r="B60" s="131">
        <f>'인원 입력 기능'!G59</f>
        <v>90</v>
      </c>
      <c r="C60" s="158">
        <f t="shared" si="5"/>
        <v>6</v>
      </c>
      <c r="D60" s="132">
        <f t="shared" si="3"/>
        <v>34.808767352390987</v>
      </c>
      <c r="E60" s="133">
        <f>'인원 입력 기능'!J59</f>
        <v>3494</v>
      </c>
      <c r="F60" s="166">
        <f t="shared" si="1"/>
        <v>9.4862904911748175E-3</v>
      </c>
      <c r="G60" s="159">
        <f t="shared" si="4"/>
        <v>241860</v>
      </c>
      <c r="H60" s="172">
        <f t="shared" si="2"/>
        <v>0.6566554717216776</v>
      </c>
      <c r="I60" s="113"/>
      <c r="K60" s="139"/>
    </row>
    <row r="61" spans="1:11" s="115" customFormat="1" ht="25" customHeight="1">
      <c r="A61" s="113"/>
      <c r="B61" s="131">
        <f>'인원 입력 기능'!G60</f>
        <v>89</v>
      </c>
      <c r="C61" s="158">
        <f t="shared" si="5"/>
        <v>6</v>
      </c>
      <c r="D61" s="132">
        <f t="shared" si="3"/>
        <v>33.743663814987471</v>
      </c>
      <c r="E61" s="133">
        <f>'인원 입력 기능'!J60</f>
        <v>4352</v>
      </c>
      <c r="F61" s="166">
        <f t="shared" si="1"/>
        <v>1.181578025689548E-2</v>
      </c>
      <c r="G61" s="159">
        <f t="shared" si="4"/>
        <v>246212</v>
      </c>
      <c r="H61" s="172">
        <f t="shared" si="2"/>
        <v>0.66847125197857304</v>
      </c>
      <c r="I61" s="113"/>
      <c r="K61" s="139"/>
    </row>
    <row r="62" spans="1:11" s="115" customFormat="1" ht="25" customHeight="1">
      <c r="A62" s="113"/>
      <c r="B62" s="131">
        <f>'인원 입력 기능'!G61</f>
        <v>88</v>
      </c>
      <c r="C62" s="158">
        <f t="shared" si="5"/>
        <v>6</v>
      </c>
      <c r="D62" s="132">
        <f t="shared" si="3"/>
        <v>32.61516448967069</v>
      </c>
      <c r="E62" s="133">
        <f>'인원 입력 기능'!J61</f>
        <v>3961</v>
      </c>
      <c r="F62" s="166">
        <f t="shared" si="1"/>
        <v>1.0754206249440026E-2</v>
      </c>
      <c r="G62" s="159">
        <f t="shared" si="4"/>
        <v>250173</v>
      </c>
      <c r="H62" s="172">
        <f t="shared" si="2"/>
        <v>0.67922545822801306</v>
      </c>
      <c r="I62" s="113"/>
      <c r="K62" s="139"/>
    </row>
    <row r="63" spans="1:11" s="115" customFormat="1" ht="25" customHeight="1">
      <c r="A63" s="113"/>
      <c r="B63" s="131">
        <f>'인원 입력 기능'!G62</f>
        <v>87</v>
      </c>
      <c r="C63" s="158">
        <f t="shared" si="5"/>
        <v>6</v>
      </c>
      <c r="D63" s="132">
        <f t="shared" si="3"/>
        <v>31.651331311546183</v>
      </c>
      <c r="E63" s="133">
        <f>'인원 입력 기능'!J62</f>
        <v>3139</v>
      </c>
      <c r="F63" s="166">
        <f t="shared" si="1"/>
        <v>8.5224573130503016E-3</v>
      </c>
      <c r="G63" s="159">
        <f t="shared" si="4"/>
        <v>253312</v>
      </c>
      <c r="H63" s="172">
        <f t="shared" si="2"/>
        <v>0.6877479155410634</v>
      </c>
      <c r="I63" s="113"/>
      <c r="K63" s="139"/>
    </row>
    <row r="64" spans="1:11" s="115" customFormat="1" ht="25" customHeight="1">
      <c r="A64" s="113"/>
      <c r="B64" s="131">
        <f>'인원 입력 기능'!G63</f>
        <v>86</v>
      </c>
      <c r="C64" s="158">
        <f t="shared" si="5"/>
        <v>6</v>
      </c>
      <c r="D64" s="132">
        <f t="shared" si="3"/>
        <v>30.833159119355123</v>
      </c>
      <c r="E64" s="133">
        <f>'인원 입력 기능'!J63</f>
        <v>2888</v>
      </c>
      <c r="F64" s="166">
        <f t="shared" si="1"/>
        <v>7.8409865307707133E-3</v>
      </c>
      <c r="G64" s="159">
        <f t="shared" si="4"/>
        <v>256200</v>
      </c>
      <c r="H64" s="172">
        <f t="shared" si="2"/>
        <v>0.6955889020718341</v>
      </c>
      <c r="I64" s="113"/>
      <c r="K64" s="139"/>
    </row>
    <row r="65" spans="1:11" s="115" customFormat="1" ht="25" customHeight="1">
      <c r="A65" s="113"/>
      <c r="B65" s="131">
        <f>'인원 입력 기능'!G64</f>
        <v>85</v>
      </c>
      <c r="C65" s="158">
        <f t="shared" si="5"/>
        <v>6</v>
      </c>
      <c r="D65" s="132">
        <f t="shared" si="3"/>
        <v>29.80973118556911</v>
      </c>
      <c r="E65" s="133">
        <f>'인원 입력 기능'!J64</f>
        <v>4651</v>
      </c>
      <c r="F65" s="166">
        <f t="shared" si="1"/>
        <v>1.262757214494965E-2</v>
      </c>
      <c r="G65" s="159">
        <f t="shared" si="4"/>
        <v>260851</v>
      </c>
      <c r="H65" s="172">
        <f t="shared" si="2"/>
        <v>0.70821647421678369</v>
      </c>
      <c r="I65" s="113"/>
      <c r="K65" s="139"/>
    </row>
    <row r="66" spans="1:11" s="115" customFormat="1" ht="25" customHeight="1">
      <c r="A66" s="113"/>
      <c r="B66" s="131">
        <f>'인원 입력 기능'!G65</f>
        <v>84</v>
      </c>
      <c r="C66" s="158">
        <f t="shared" si="5"/>
        <v>6</v>
      </c>
      <c r="D66" s="132">
        <f t="shared" si="3"/>
        <v>28.615935556213191</v>
      </c>
      <c r="E66" s="133">
        <f>'인원 입력 기능'!J65</f>
        <v>4143</v>
      </c>
      <c r="F66" s="166">
        <f t="shared" si="1"/>
        <v>1.1248340442168651E-2</v>
      </c>
      <c r="G66" s="159">
        <f t="shared" si="4"/>
        <v>264994</v>
      </c>
      <c r="H66" s="172">
        <f t="shared" si="2"/>
        <v>0.7194648146589524</v>
      </c>
      <c r="I66" s="113"/>
      <c r="K66" s="139"/>
    </row>
    <row r="67" spans="1:11" s="115" customFormat="1" ht="25" customHeight="1">
      <c r="A67" s="113"/>
      <c r="B67" s="131">
        <f>'인원 입력 기능'!G66</f>
        <v>83</v>
      </c>
      <c r="C67" s="158">
        <f t="shared" si="5"/>
        <v>6</v>
      </c>
      <c r="D67" s="132">
        <f t="shared" si="3"/>
        <v>27.516215475088302</v>
      </c>
      <c r="E67" s="133">
        <f>'인원 입력 기능'!J66</f>
        <v>3958</v>
      </c>
      <c r="F67" s="166">
        <f t="shared" si="1"/>
        <v>1.0746061180329116E-2</v>
      </c>
      <c r="G67" s="159">
        <f t="shared" si="4"/>
        <v>268952</v>
      </c>
      <c r="H67" s="172">
        <f t="shared" si="2"/>
        <v>0.73021087583928146</v>
      </c>
      <c r="I67" s="113"/>
      <c r="K67" s="139"/>
    </row>
    <row r="68" spans="1:11" s="115" customFormat="1" ht="25" customHeight="1">
      <c r="A68" s="113"/>
      <c r="B68" s="131">
        <f>'인원 입력 기능'!G67</f>
        <v>82</v>
      </c>
      <c r="C68" s="158">
        <f t="shared" si="5"/>
        <v>6</v>
      </c>
      <c r="D68" s="132">
        <f t="shared" si="3"/>
        <v>26.46618031553998</v>
      </c>
      <c r="E68" s="133">
        <f>'인원 입력 기능'!J67</f>
        <v>3777</v>
      </c>
      <c r="F68" s="166">
        <f t="shared" si="1"/>
        <v>1.0254642010637461E-2</v>
      </c>
      <c r="G68" s="159">
        <f t="shared" si="4"/>
        <v>272729</v>
      </c>
      <c r="H68" s="172">
        <f t="shared" si="2"/>
        <v>0.74046551784991899</v>
      </c>
      <c r="I68" s="113"/>
      <c r="K68" s="139"/>
    </row>
    <row r="69" spans="1:11" s="115" customFormat="1" ht="25" customHeight="1">
      <c r="A69" s="113"/>
      <c r="B69" s="131">
        <f>'인원 입력 기능'!G68</f>
        <v>81</v>
      </c>
      <c r="C69" s="158">
        <f t="shared" si="5"/>
        <v>6</v>
      </c>
      <c r="D69" s="132">
        <f t="shared" si="3"/>
        <v>25.132289497476389</v>
      </c>
      <c r="E69" s="133">
        <f>'인원 입력 기능'!J68</f>
        <v>6049</v>
      </c>
      <c r="F69" s="166">
        <f t="shared" si="1"/>
        <v>1.6423174350634364E-2</v>
      </c>
      <c r="G69" s="159">
        <f t="shared" si="4"/>
        <v>278778</v>
      </c>
      <c r="H69" s="172">
        <f t="shared" si="2"/>
        <v>0.75688869220055333</v>
      </c>
      <c r="I69" s="113"/>
      <c r="K69" s="139"/>
    </row>
    <row r="70" spans="1:11" s="115" customFormat="1" ht="25" customHeight="1">
      <c r="A70" s="113"/>
      <c r="B70" s="131">
        <f>'인원 입력 기능'!G69</f>
        <v>80</v>
      </c>
      <c r="C70" s="158">
        <f t="shared" ref="C70:C86" si="6">IF(ROUND(B70,0)&gt;=$M$6,1,IF(ROUND(B70,0)&gt;=$M$7,2,IF(ROUND(B70,0)&gt;=$M$8,3,IF(ROUND(B70,0)&gt;=$M$9,4,IF(ROUND(B70,0)&gt;=$M$10,5,IF(ROUND(B70,0)&gt;=$M$11,6,IF(ROUND(B70,0)&gt;=$M$12,7,IF(ROUND(B70,0)&gt;=$M$13,8,9))))))))</f>
        <v>6</v>
      </c>
      <c r="D70" s="132">
        <f t="shared" si="3"/>
        <v>23.426304772195994</v>
      </c>
      <c r="E70" s="133">
        <f>'인원 입력 기능'!J69</f>
        <v>6518</v>
      </c>
      <c r="F70" s="166">
        <f t="shared" si="1"/>
        <v>1.7696520154973513E-2</v>
      </c>
      <c r="G70" s="159">
        <f t="shared" si="4"/>
        <v>285296</v>
      </c>
      <c r="H70" s="172">
        <f t="shared" si="2"/>
        <v>0.7745852123555268</v>
      </c>
      <c r="I70" s="113"/>
      <c r="K70" s="139"/>
    </row>
    <row r="71" spans="1:11" s="115" customFormat="1" ht="25" customHeight="1">
      <c r="A71" s="113"/>
      <c r="B71" s="131">
        <f>'인원 입력 기능'!G70</f>
        <v>79</v>
      </c>
      <c r="C71" s="158">
        <f t="shared" si="6"/>
        <v>7</v>
      </c>
      <c r="D71" s="132">
        <f t="shared" si="3"/>
        <v>20.876083633569632</v>
      </c>
      <c r="E71" s="133">
        <f>'인원 입력 기능'!J70</f>
        <v>12268</v>
      </c>
      <c r="F71" s="166">
        <f t="shared" ref="F71:F105" si="7">E71/$H$2</f>
        <v>3.330790261755371E-2</v>
      </c>
      <c r="G71" s="159">
        <f t="shared" si="4"/>
        <v>297564</v>
      </c>
      <c r="H71" s="172">
        <f t="shared" ref="H71:H105" si="8">G71/$H$2</f>
        <v>0.80789311497308058</v>
      </c>
      <c r="I71" s="113"/>
      <c r="K71" s="139"/>
    </row>
    <row r="72" spans="1:11" s="115" customFormat="1" ht="25" customHeight="1">
      <c r="A72" s="113"/>
      <c r="B72" s="131">
        <f>'인원 입력 기능'!G71</f>
        <v>78</v>
      </c>
      <c r="C72" s="158">
        <f t="shared" si="6"/>
        <v>7</v>
      </c>
      <c r="D72" s="132">
        <f t="shared" ref="D72:D105" si="9">100*(1-(G71+G72)/2/$H$2)</f>
        <v>18.241696780797191</v>
      </c>
      <c r="E72" s="133">
        <f>'인원 입력 기능'!J71</f>
        <v>7138</v>
      </c>
      <c r="F72" s="166">
        <f t="shared" si="7"/>
        <v>1.9379834437895205E-2</v>
      </c>
      <c r="G72" s="159">
        <f t="shared" ref="G72:G80" si="10">E72+G71</f>
        <v>304702</v>
      </c>
      <c r="H72" s="172">
        <f t="shared" si="8"/>
        <v>0.82727294941097573</v>
      </c>
      <c r="I72" s="113"/>
      <c r="K72" s="139"/>
    </row>
    <row r="73" spans="1:11" s="115" customFormat="1" ht="25" customHeight="1">
      <c r="A73" s="113"/>
      <c r="B73" s="131">
        <f>'인원 입력 기능'!G72</f>
        <v>77</v>
      </c>
      <c r="C73" s="158">
        <f t="shared" si="6"/>
        <v>7</v>
      </c>
      <c r="D73" s="132">
        <f t="shared" si="9"/>
        <v>16.292445991404236</v>
      </c>
      <c r="E73" s="133">
        <f>'인원 입력 기능'!J72</f>
        <v>7221</v>
      </c>
      <c r="F73" s="166">
        <f t="shared" si="7"/>
        <v>1.9605181349963755E-2</v>
      </c>
      <c r="G73" s="159">
        <f t="shared" si="10"/>
        <v>311923</v>
      </c>
      <c r="H73" s="172">
        <f t="shared" si="8"/>
        <v>0.84687813076093954</v>
      </c>
      <c r="I73" s="113"/>
      <c r="K73" s="139"/>
    </row>
    <row r="74" spans="1:11" s="115" customFormat="1" ht="25" customHeight="1">
      <c r="A74" s="113"/>
      <c r="B74" s="131">
        <f>'인원 입력 기능'!G73</f>
        <v>76</v>
      </c>
      <c r="C74" s="158">
        <f t="shared" si="6"/>
        <v>7</v>
      </c>
      <c r="D74" s="132">
        <f t="shared" si="9"/>
        <v>14.416636575161345</v>
      </c>
      <c r="E74" s="133">
        <f>'인원 입력 기능'!J73</f>
        <v>6597</v>
      </c>
      <c r="F74" s="166">
        <f t="shared" si="7"/>
        <v>1.7911006974894183E-2</v>
      </c>
      <c r="G74" s="159">
        <f t="shared" si="10"/>
        <v>318520</v>
      </c>
      <c r="H74" s="172">
        <f t="shared" si="8"/>
        <v>0.86478913773583366</v>
      </c>
      <c r="I74" s="113"/>
      <c r="K74" s="139"/>
    </row>
    <row r="75" spans="1:11" s="115" customFormat="1" ht="25" customHeight="1">
      <c r="A75" s="113"/>
      <c r="B75" s="131">
        <f>'인원 입력 기능'!G74</f>
        <v>75</v>
      </c>
      <c r="C75" s="158">
        <f t="shared" si="6"/>
        <v>7</v>
      </c>
      <c r="D75" s="132">
        <f t="shared" si="9"/>
        <v>12.828483849685469</v>
      </c>
      <c r="E75" s="133">
        <f>'인원 입력 기능'!J74</f>
        <v>5102</v>
      </c>
      <c r="F75" s="166">
        <f t="shared" si="7"/>
        <v>1.3852047534623331E-2</v>
      </c>
      <c r="G75" s="159">
        <f t="shared" si="10"/>
        <v>323622</v>
      </c>
      <c r="H75" s="172">
        <f t="shared" si="8"/>
        <v>0.87864118527045698</v>
      </c>
      <c r="I75" s="113"/>
      <c r="K75" s="139"/>
    </row>
    <row r="76" spans="1:11" s="115" customFormat="1" ht="25" customHeight="1">
      <c r="A76" s="113"/>
      <c r="B76" s="131">
        <f>'인원 입력 기능'!G75</f>
        <v>74</v>
      </c>
      <c r="C76" s="158">
        <f t="shared" si="6"/>
        <v>7</v>
      </c>
      <c r="D76" s="132">
        <f t="shared" si="9"/>
        <v>11.312414985841157</v>
      </c>
      <c r="E76" s="133">
        <f>'인원 입력 기능'!J75</f>
        <v>6066</v>
      </c>
      <c r="F76" s="166">
        <f t="shared" si="7"/>
        <v>1.6469329742262864E-2</v>
      </c>
      <c r="G76" s="159">
        <f t="shared" si="10"/>
        <v>329688</v>
      </c>
      <c r="H76" s="172">
        <f t="shared" si="8"/>
        <v>0.89511051501271988</v>
      </c>
      <c r="I76" s="113"/>
      <c r="K76" s="139"/>
    </row>
    <row r="77" spans="1:11" s="115" customFormat="1" ht="25" customHeight="1">
      <c r="A77" s="113"/>
      <c r="B77" s="131">
        <f>'인원 입력 기능'!G76</f>
        <v>73</v>
      </c>
      <c r="C77" s="158">
        <f t="shared" si="6"/>
        <v>8</v>
      </c>
      <c r="D77" s="132">
        <f t="shared" si="9"/>
        <v>9.7283347949207339</v>
      </c>
      <c r="E77" s="133">
        <f>'인원 입력 기능'!J76</f>
        <v>5603</v>
      </c>
      <c r="F77" s="166">
        <f t="shared" si="7"/>
        <v>1.5212274076145536E-2</v>
      </c>
      <c r="G77" s="159">
        <f t="shared" si="10"/>
        <v>335291</v>
      </c>
      <c r="H77" s="172">
        <f t="shared" si="8"/>
        <v>0.91032278908886544</v>
      </c>
      <c r="I77" s="113"/>
      <c r="K77" s="139"/>
    </row>
    <row r="78" spans="1:11" s="115" customFormat="1" ht="25" customHeight="1">
      <c r="A78" s="113"/>
      <c r="B78" s="131">
        <f>'인원 입력 기능'!G77</f>
        <v>72</v>
      </c>
      <c r="C78" s="158">
        <f t="shared" si="6"/>
        <v>8</v>
      </c>
      <c r="D78" s="132">
        <f t="shared" si="9"/>
        <v>7.9764661803155441</v>
      </c>
      <c r="E78" s="133">
        <f>'인원 입력 기능'!J77</f>
        <v>7302</v>
      </c>
      <c r="F78" s="166">
        <f t="shared" si="7"/>
        <v>1.9825098215958362E-2</v>
      </c>
      <c r="G78" s="159">
        <f t="shared" si="10"/>
        <v>342593</v>
      </c>
      <c r="H78" s="172">
        <f t="shared" si="8"/>
        <v>0.93014788730482378</v>
      </c>
      <c r="I78" s="113"/>
      <c r="K78" s="139"/>
    </row>
    <row r="79" spans="1:11" s="115" customFormat="1" ht="25" customHeight="1">
      <c r="A79" s="113"/>
      <c r="B79" s="131">
        <f>'인원 입력 기능'!G78</f>
        <v>71</v>
      </c>
      <c r="C79" s="158">
        <f t="shared" si="6"/>
        <v>8</v>
      </c>
      <c r="D79" s="132">
        <f t="shared" si="9"/>
        <v>5.8212808935683817</v>
      </c>
      <c r="E79" s="133">
        <f>'인원 입력 기능'!J78</f>
        <v>8574</v>
      </c>
      <c r="F79" s="166">
        <f t="shared" si="7"/>
        <v>2.3278607518984799E-2</v>
      </c>
      <c r="G79" s="159">
        <f t="shared" si="10"/>
        <v>351167</v>
      </c>
      <c r="H79" s="172">
        <f t="shared" si="8"/>
        <v>0.95342649482380859</v>
      </c>
      <c r="I79" s="113"/>
      <c r="K79" s="139"/>
    </row>
    <row r="80" spans="1:11" s="115" customFormat="1" ht="25" customHeight="1">
      <c r="A80" s="113"/>
      <c r="B80" s="131">
        <f>'인원 입력 기능'!G79</f>
        <v>70</v>
      </c>
      <c r="C80" s="158">
        <f t="shared" si="6"/>
        <v>8</v>
      </c>
      <c r="D80" s="132">
        <f t="shared" si="9"/>
        <v>4.2209105644261395</v>
      </c>
      <c r="E80" s="133">
        <f>'인원 입력 기능'!J79</f>
        <v>3215</v>
      </c>
      <c r="F80" s="166">
        <f t="shared" si="7"/>
        <v>8.7287990638600568E-3</v>
      </c>
      <c r="G80" s="159">
        <f t="shared" si="10"/>
        <v>354382</v>
      </c>
      <c r="H80" s="172">
        <f t="shared" si="8"/>
        <v>0.96215529388766863</v>
      </c>
      <c r="I80" s="113"/>
      <c r="K80" s="139"/>
    </row>
    <row r="81" spans="1:11" s="115" customFormat="1" ht="25" customHeight="1">
      <c r="A81" s="113"/>
      <c r="B81" s="131">
        <f>'인원 입력 기능'!G80</f>
        <v>69</v>
      </c>
      <c r="C81" s="158">
        <f t="shared" si="6"/>
        <v>9</v>
      </c>
      <c r="D81" s="132">
        <f t="shared" si="9"/>
        <v>3.4848678191034432</v>
      </c>
      <c r="E81" s="133">
        <f>'인원 입력 기능'!J80</f>
        <v>2207</v>
      </c>
      <c r="F81" s="166">
        <f t="shared" si="7"/>
        <v>5.9920558425938242E-3</v>
      </c>
      <c r="G81" s="159">
        <f>E81+G80</f>
        <v>356589</v>
      </c>
      <c r="H81" s="172">
        <f t="shared" si="8"/>
        <v>0.96814734973026251</v>
      </c>
      <c r="I81" s="113"/>
      <c r="K81" s="139"/>
    </row>
    <row r="82" spans="1:11" s="115" customFormat="1" ht="25" customHeight="1">
      <c r="A82" s="113"/>
      <c r="B82" s="131">
        <f>'인원 입력 기능'!G81</f>
        <v>68</v>
      </c>
      <c r="C82" s="158">
        <f t="shared" si="6"/>
        <v>9</v>
      </c>
      <c r="D82" s="132">
        <f t="shared" si="9"/>
        <v>2.4519373046880344</v>
      </c>
      <c r="E82" s="133">
        <f>'인원 입력 기능'!J81</f>
        <v>5402</v>
      </c>
      <c r="F82" s="166">
        <f t="shared" si="7"/>
        <v>1.4666554445714472E-2</v>
      </c>
      <c r="G82" s="159">
        <f t="shared" ref="G82:G86" si="11">E82+G81</f>
        <v>361991</v>
      </c>
      <c r="H82" s="172">
        <f t="shared" si="8"/>
        <v>0.98281390417597692</v>
      </c>
      <c r="I82" s="113"/>
      <c r="K82" s="139"/>
    </row>
    <row r="83" spans="1:11" s="115" customFormat="1" ht="25" customHeight="1">
      <c r="A83" s="113"/>
      <c r="B83" s="131">
        <f>'인원 입력 기능'!G82</f>
        <v>67</v>
      </c>
      <c r="C83" s="158">
        <f t="shared" si="6"/>
        <v>9</v>
      </c>
      <c r="D83" s="132">
        <f t="shared" si="9"/>
        <v>1.5261144490810952</v>
      </c>
      <c r="E83" s="133">
        <f>'인원 입력 기능'!J82</f>
        <v>1418</v>
      </c>
      <c r="F83" s="166">
        <f t="shared" si="7"/>
        <v>3.8499026664241248E-3</v>
      </c>
      <c r="G83" s="159">
        <f t="shared" si="11"/>
        <v>363409</v>
      </c>
      <c r="H83" s="172">
        <f t="shared" si="8"/>
        <v>0.98666380684240107</v>
      </c>
      <c r="I83" s="113"/>
      <c r="K83" s="139"/>
    </row>
    <row r="84" spans="1:11" s="115" customFormat="1" ht="25" customHeight="1">
      <c r="A84" s="113"/>
      <c r="B84" s="131">
        <f>'인원 입력 기능'!G83</f>
        <v>66</v>
      </c>
      <c r="C84" s="158">
        <f t="shared" si="6"/>
        <v>9</v>
      </c>
      <c r="D84" s="132">
        <f t="shared" si="9"/>
        <v>1.1684101639602429</v>
      </c>
      <c r="E84" s="133">
        <f>'인원 입력 기능'!J83</f>
        <v>1217</v>
      </c>
      <c r="F84" s="166">
        <f t="shared" si="7"/>
        <v>3.3041830359930606E-3</v>
      </c>
      <c r="G84" s="159">
        <f t="shared" si="11"/>
        <v>364626</v>
      </c>
      <c r="H84" s="172">
        <f t="shared" si="8"/>
        <v>0.98996798987839407</v>
      </c>
      <c r="I84" s="113"/>
      <c r="K84" s="139"/>
    </row>
    <row r="85" spans="1:11" s="115" customFormat="1" ht="25" customHeight="1">
      <c r="A85" s="113"/>
      <c r="B85" s="131">
        <f>'인원 입력 기능'!G84</f>
        <v>65</v>
      </c>
      <c r="C85" s="158">
        <f t="shared" si="6"/>
        <v>9</v>
      </c>
      <c r="D85" s="132">
        <f t="shared" si="9"/>
        <v>0.89812962062982837</v>
      </c>
      <c r="E85" s="133">
        <f>'인원 입력 기능'!J84</f>
        <v>774</v>
      </c>
      <c r="F85" s="166">
        <f t="shared" si="7"/>
        <v>2.101427830615143E-3</v>
      </c>
      <c r="G85" s="159">
        <f t="shared" si="11"/>
        <v>365400</v>
      </c>
      <c r="H85" s="172">
        <f t="shared" si="8"/>
        <v>0.99206941770900925</v>
      </c>
      <c r="I85" s="113"/>
      <c r="K85" s="139"/>
    </row>
    <row r="86" spans="1:11" s="115" customFormat="1" ht="25" customHeight="1">
      <c r="A86" s="113"/>
      <c r="B86" s="131">
        <f>'인원 입력 기능'!G85</f>
        <v>64</v>
      </c>
      <c r="C86" s="158">
        <f t="shared" si="6"/>
        <v>9</v>
      </c>
      <c r="D86" s="132">
        <f t="shared" si="9"/>
        <v>0.62459104965505441</v>
      </c>
      <c r="E86" s="133">
        <f>'인원 입력 기능'!J85</f>
        <v>1241</v>
      </c>
      <c r="F86" s="166">
        <f t="shared" si="7"/>
        <v>3.3693435888803515E-3</v>
      </c>
      <c r="G86" s="159">
        <f t="shared" si="11"/>
        <v>366641</v>
      </c>
      <c r="H86" s="172">
        <f t="shared" si="8"/>
        <v>0.99543876129788966</v>
      </c>
      <c r="I86" s="113"/>
      <c r="K86" s="139"/>
    </row>
    <row r="87" spans="1:11" ht="25" customHeight="1">
      <c r="A87" s="2"/>
      <c r="B87" s="131">
        <f>'인원 입력 기능'!G86</f>
        <v>63</v>
      </c>
      <c r="C87" s="158">
        <f t="shared" ref="C87:C89" si="12">IF(ROUND(B87,0)&gt;=$M$6,1,IF(ROUND(B87,0)&gt;=$M$7,2,IF(ROUND(B87,0)&gt;=$M$8,3,IF(ROUND(B87,0)&gt;=$M$9,4,IF(ROUND(B87,0)&gt;=$M$10,5,IF(ROUND(B87,0)&gt;=$M$11,6,IF(ROUND(B87,0)&gt;=$M$12,7,IF(ROUND(B87,0)&gt;=$M$13,8,9))))))))</f>
        <v>9</v>
      </c>
      <c r="D87" s="132">
        <f t="shared" ref="D87:D89" si="13">100*(1-(G86+G87)/2/$H$2)</f>
        <v>0.40548869057154269</v>
      </c>
      <c r="E87" s="133">
        <f>'인원 입력 기능'!J86</f>
        <v>373</v>
      </c>
      <c r="F87" s="166">
        <f t="shared" ref="F87:F89" si="14">E87/$H$2</f>
        <v>1.0127035927899848E-3</v>
      </c>
      <c r="G87" s="159">
        <f t="shared" ref="G87:G89" si="15">E87+G86</f>
        <v>367014</v>
      </c>
      <c r="H87" s="172">
        <f t="shared" ref="H87:H89" si="16">G87/$H$2</f>
        <v>0.99645146489067959</v>
      </c>
      <c r="I87" s="2"/>
      <c r="K87" s="3"/>
    </row>
    <row r="88" spans="1:11" ht="25" customHeight="1">
      <c r="A88" s="2"/>
      <c r="B88" s="131">
        <f>'인원 입력 기능'!G87</f>
        <v>62</v>
      </c>
      <c r="C88" s="158">
        <f t="shared" si="12"/>
        <v>9</v>
      </c>
      <c r="D88" s="132">
        <f t="shared" si="13"/>
        <v>0.32593851558830877</v>
      </c>
      <c r="E88" s="133">
        <f>'인원 입력 기능'!J87</f>
        <v>213</v>
      </c>
      <c r="F88" s="166">
        <f t="shared" si="14"/>
        <v>5.7829990687470988E-4</v>
      </c>
      <c r="G88" s="159">
        <f t="shared" si="15"/>
        <v>367227</v>
      </c>
      <c r="H88" s="172">
        <f t="shared" si="16"/>
        <v>0.99702976479755434</v>
      </c>
      <c r="I88" s="2"/>
      <c r="K88" s="3"/>
    </row>
    <row r="89" spans="1:11" ht="25" customHeight="1" thickBot="1">
      <c r="A89" s="2"/>
      <c r="B89" s="198">
        <f>'인원 입력 기능'!G88</f>
        <v>60</v>
      </c>
      <c r="C89" s="199">
        <f t="shared" si="12"/>
        <v>9</v>
      </c>
      <c r="D89" s="200">
        <f t="shared" si="13"/>
        <v>0.14851176012228295</v>
      </c>
      <c r="E89" s="201">
        <f>'인원 입력 기능'!J88</f>
        <v>1094</v>
      </c>
      <c r="F89" s="205">
        <f t="shared" si="14"/>
        <v>2.9702352024456929E-3</v>
      </c>
      <c r="G89" s="202">
        <f t="shared" si="15"/>
        <v>368321</v>
      </c>
      <c r="H89" s="206">
        <f t="shared" si="16"/>
        <v>1</v>
      </c>
      <c r="I89" s="2"/>
      <c r="K89" s="3"/>
    </row>
    <row r="90" spans="1:11" ht="21" hidden="1" customHeight="1" thickBot="1">
      <c r="A90" s="2"/>
      <c r="B90" s="93">
        <f>'인원 입력 기능'!G89</f>
        <v>0</v>
      </c>
      <c r="C90" s="94">
        <f t="shared" ref="C90:C96" si="17">IF(ROUND(B90,0)&gt;=$M$6,1,IF(ROUND(B90,0)&gt;=$M$7,2,IF(ROUND(B90,0)&gt;=$M$8,3,IF(ROUND(B90,0)&gt;=$M$9,4,IF(ROUND(B90,0)&gt;=$M$10,5,IF(ROUND(B90,0)&gt;=$M$11,6,IF(ROUND(B90,0)&gt;=$M$12,7,IF(ROUND(B90,0)&gt;=$M$13,8,9))))))))</f>
        <v>9</v>
      </c>
      <c r="D90" s="197">
        <f t="shared" si="9"/>
        <v>0</v>
      </c>
      <c r="E90" s="50">
        <f>'인원 입력 기능'!J89</f>
        <v>0</v>
      </c>
      <c r="F90" s="167">
        <f t="shared" si="7"/>
        <v>0</v>
      </c>
      <c r="G90" s="20">
        <f t="shared" ref="G90:G96" si="18">E90+G89</f>
        <v>368321</v>
      </c>
      <c r="H90" s="173">
        <f t="shared" si="8"/>
        <v>1</v>
      </c>
      <c r="I90" s="2"/>
      <c r="K90" s="3"/>
    </row>
    <row r="91" spans="1:11" ht="21" hidden="1" customHeight="1">
      <c r="A91" s="2"/>
      <c r="B91" s="88">
        <f>'인원 입력 기능'!G90</f>
        <v>0</v>
      </c>
      <c r="C91" s="95">
        <f t="shared" si="17"/>
        <v>9</v>
      </c>
      <c r="D91" s="112">
        <f t="shared" si="9"/>
        <v>0</v>
      </c>
      <c r="E91" s="51">
        <f>'인원 입력 기능'!J90</f>
        <v>0</v>
      </c>
      <c r="F91" s="168">
        <f t="shared" si="7"/>
        <v>0</v>
      </c>
      <c r="G91" s="18">
        <f t="shared" si="18"/>
        <v>368321</v>
      </c>
      <c r="H91" s="174">
        <f t="shared" si="8"/>
        <v>1</v>
      </c>
      <c r="I91" s="2"/>
      <c r="K91" s="3"/>
    </row>
    <row r="92" spans="1:11" ht="21" hidden="1" customHeight="1">
      <c r="A92" s="2"/>
      <c r="B92" s="85">
        <f>'인원 입력 기능'!G91</f>
        <v>0</v>
      </c>
      <c r="C92" s="91">
        <f t="shared" si="17"/>
        <v>9</v>
      </c>
      <c r="D92" s="86">
        <f t="shared" si="9"/>
        <v>0</v>
      </c>
      <c r="E92" s="51">
        <f>'인원 입력 기능'!J91</f>
        <v>0</v>
      </c>
      <c r="F92" s="168">
        <f t="shared" si="7"/>
        <v>0</v>
      </c>
      <c r="G92" s="18">
        <f t="shared" si="18"/>
        <v>368321</v>
      </c>
      <c r="H92" s="174">
        <f t="shared" si="8"/>
        <v>1</v>
      </c>
      <c r="I92" s="2"/>
      <c r="K92" s="3"/>
    </row>
    <row r="93" spans="1:11" ht="21" hidden="1" customHeight="1">
      <c r="A93" s="2"/>
      <c r="B93" s="85">
        <f>'인원 입력 기능'!G92</f>
        <v>0</v>
      </c>
      <c r="C93" s="91">
        <f t="shared" si="17"/>
        <v>9</v>
      </c>
      <c r="D93" s="86">
        <f t="shared" si="9"/>
        <v>0</v>
      </c>
      <c r="E93" s="51">
        <f>'인원 입력 기능'!J92</f>
        <v>0</v>
      </c>
      <c r="F93" s="168">
        <f t="shared" si="7"/>
        <v>0</v>
      </c>
      <c r="G93" s="18">
        <f t="shared" si="18"/>
        <v>368321</v>
      </c>
      <c r="H93" s="174">
        <f t="shared" si="8"/>
        <v>1</v>
      </c>
      <c r="I93" s="2"/>
      <c r="K93" s="3"/>
    </row>
    <row r="94" spans="1:11" ht="21" hidden="1" customHeight="1">
      <c r="A94" s="2"/>
      <c r="B94" s="85">
        <f>'인원 입력 기능'!G93</f>
        <v>0</v>
      </c>
      <c r="C94" s="91">
        <f t="shared" si="17"/>
        <v>9</v>
      </c>
      <c r="D94" s="86">
        <f t="shared" si="9"/>
        <v>0</v>
      </c>
      <c r="E94" s="51">
        <f>'인원 입력 기능'!J93</f>
        <v>0</v>
      </c>
      <c r="F94" s="168">
        <f t="shared" si="7"/>
        <v>0</v>
      </c>
      <c r="G94" s="18">
        <f t="shared" si="18"/>
        <v>368321</v>
      </c>
      <c r="H94" s="174">
        <f t="shared" si="8"/>
        <v>1</v>
      </c>
      <c r="I94" s="2"/>
      <c r="K94" s="3"/>
    </row>
    <row r="95" spans="1:11" ht="21" hidden="1" customHeight="1">
      <c r="A95" s="2"/>
      <c r="B95" s="85">
        <f>'인원 입력 기능'!G94</f>
        <v>0</v>
      </c>
      <c r="C95" s="91">
        <f t="shared" si="17"/>
        <v>9</v>
      </c>
      <c r="D95" s="86">
        <f t="shared" si="9"/>
        <v>0</v>
      </c>
      <c r="E95" s="51">
        <f>'인원 입력 기능'!J94</f>
        <v>0</v>
      </c>
      <c r="F95" s="168">
        <f t="shared" si="7"/>
        <v>0</v>
      </c>
      <c r="G95" s="18">
        <f t="shared" si="18"/>
        <v>368321</v>
      </c>
      <c r="H95" s="174">
        <f t="shared" si="8"/>
        <v>1</v>
      </c>
      <c r="I95" s="2"/>
      <c r="K95" s="3"/>
    </row>
    <row r="96" spans="1:11" ht="21" hidden="1" customHeight="1">
      <c r="A96" s="2"/>
      <c r="B96" s="85">
        <f>'인원 입력 기능'!G95</f>
        <v>0</v>
      </c>
      <c r="C96" s="91">
        <f t="shared" si="17"/>
        <v>9</v>
      </c>
      <c r="D96" s="86">
        <f t="shared" si="9"/>
        <v>0</v>
      </c>
      <c r="E96" s="51">
        <f>'인원 입력 기능'!J95</f>
        <v>0</v>
      </c>
      <c r="F96" s="168">
        <f t="shared" si="7"/>
        <v>0</v>
      </c>
      <c r="G96" s="18">
        <f t="shared" si="18"/>
        <v>368321</v>
      </c>
      <c r="H96" s="174">
        <f t="shared" si="8"/>
        <v>1</v>
      </c>
      <c r="I96" s="2"/>
      <c r="K96" s="3"/>
    </row>
    <row r="97" spans="1:11" ht="21" hidden="1" customHeight="1">
      <c r="A97" s="2"/>
      <c r="B97" s="85">
        <f>'인원 입력 기능'!G96</f>
        <v>0</v>
      </c>
      <c r="C97" s="91">
        <f t="shared" ref="C97:C103" si="19"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86">
        <f t="shared" si="9"/>
        <v>0</v>
      </c>
      <c r="E97" s="51">
        <f>'인원 입력 기능'!J96</f>
        <v>0</v>
      </c>
      <c r="F97" s="168">
        <f t="shared" si="7"/>
        <v>0</v>
      </c>
      <c r="G97" s="18">
        <f t="shared" ref="G97:G103" si="20">E97+G96</f>
        <v>368321</v>
      </c>
      <c r="H97" s="174">
        <f t="shared" si="8"/>
        <v>1</v>
      </c>
      <c r="I97" s="2"/>
      <c r="K97" s="3"/>
    </row>
    <row r="98" spans="1:11" ht="21" hidden="1" customHeight="1">
      <c r="A98" s="2"/>
      <c r="B98" s="85">
        <f>'인원 입력 기능'!G97</f>
        <v>0</v>
      </c>
      <c r="C98" s="91">
        <f t="shared" si="19"/>
        <v>9</v>
      </c>
      <c r="D98" s="86">
        <f t="shared" si="9"/>
        <v>0</v>
      </c>
      <c r="E98" s="51">
        <f>'인원 입력 기능'!J97</f>
        <v>0</v>
      </c>
      <c r="F98" s="168">
        <f t="shared" si="7"/>
        <v>0</v>
      </c>
      <c r="G98" s="18">
        <f t="shared" si="20"/>
        <v>368321</v>
      </c>
      <c r="H98" s="174">
        <f t="shared" si="8"/>
        <v>1</v>
      </c>
      <c r="I98" s="2"/>
      <c r="K98" s="3"/>
    </row>
    <row r="99" spans="1:11" ht="21" hidden="1" customHeight="1">
      <c r="A99" s="2"/>
      <c r="B99" s="85">
        <f>'인원 입력 기능'!G98</f>
        <v>0</v>
      </c>
      <c r="C99" s="91">
        <f t="shared" si="19"/>
        <v>9</v>
      </c>
      <c r="D99" s="86">
        <f t="shared" si="9"/>
        <v>0</v>
      </c>
      <c r="E99" s="51">
        <f>'인원 입력 기능'!J98</f>
        <v>0</v>
      </c>
      <c r="F99" s="168">
        <f t="shared" si="7"/>
        <v>0</v>
      </c>
      <c r="G99" s="18">
        <f t="shared" si="20"/>
        <v>368321</v>
      </c>
      <c r="H99" s="174">
        <f t="shared" si="8"/>
        <v>1</v>
      </c>
      <c r="I99" s="2"/>
      <c r="K99" s="3"/>
    </row>
    <row r="100" spans="1:11" ht="21" hidden="1" customHeight="1" thickBot="1">
      <c r="A100" s="2"/>
      <c r="B100" s="87">
        <f>'인원 입력 기능'!G99</f>
        <v>0</v>
      </c>
      <c r="C100" s="92">
        <f t="shared" si="19"/>
        <v>9</v>
      </c>
      <c r="D100" s="86">
        <f t="shared" si="9"/>
        <v>0</v>
      </c>
      <c r="E100" s="51">
        <f>'인원 입력 기능'!J99</f>
        <v>0</v>
      </c>
      <c r="F100" s="168">
        <f t="shared" si="7"/>
        <v>0</v>
      </c>
      <c r="G100" s="18">
        <f t="shared" si="20"/>
        <v>368321</v>
      </c>
      <c r="H100" s="174">
        <f t="shared" si="8"/>
        <v>1</v>
      </c>
      <c r="I100" s="2"/>
      <c r="K100" s="3"/>
    </row>
    <row r="101" spans="1:11" ht="21" hidden="1" customHeight="1" thickBot="1">
      <c r="A101" s="2"/>
      <c r="B101" s="93">
        <f>'인원 입력 기능'!G100</f>
        <v>0</v>
      </c>
      <c r="C101" s="94">
        <f t="shared" si="19"/>
        <v>9</v>
      </c>
      <c r="D101" s="86">
        <f t="shared" si="9"/>
        <v>0</v>
      </c>
      <c r="E101" s="52">
        <f>'인원 입력 기능'!J100</f>
        <v>0</v>
      </c>
      <c r="F101" s="169">
        <f t="shared" si="7"/>
        <v>0</v>
      </c>
      <c r="G101" s="21">
        <f t="shared" si="20"/>
        <v>368321</v>
      </c>
      <c r="H101" s="175">
        <f t="shared" si="8"/>
        <v>1</v>
      </c>
      <c r="I101" s="2"/>
      <c r="K101" s="3"/>
    </row>
    <row r="102" spans="1:11" ht="21" hidden="1" customHeight="1">
      <c r="A102" s="2"/>
      <c r="B102" s="88">
        <f>'인원 입력 기능'!G101</f>
        <v>0</v>
      </c>
      <c r="C102" s="95">
        <f t="shared" si="19"/>
        <v>9</v>
      </c>
      <c r="D102" s="86">
        <f t="shared" si="9"/>
        <v>0</v>
      </c>
      <c r="E102" s="19">
        <f>'인원 입력 기능'!J101</f>
        <v>0</v>
      </c>
      <c r="F102" s="167">
        <f t="shared" si="7"/>
        <v>0</v>
      </c>
      <c r="G102" s="20">
        <f t="shared" si="20"/>
        <v>368321</v>
      </c>
      <c r="H102" s="173">
        <f t="shared" si="8"/>
        <v>1</v>
      </c>
      <c r="I102" s="2"/>
      <c r="K102" s="3"/>
    </row>
    <row r="103" spans="1:11" ht="21" hidden="1" customHeight="1">
      <c r="A103" s="2"/>
      <c r="B103" s="85">
        <f>'인원 입력 기능'!G102</f>
        <v>0</v>
      </c>
      <c r="C103" s="91">
        <f t="shared" si="19"/>
        <v>9</v>
      </c>
      <c r="D103" s="86">
        <f t="shared" si="9"/>
        <v>0</v>
      </c>
      <c r="E103" s="17">
        <f>'인원 입력 기능'!J102</f>
        <v>0</v>
      </c>
      <c r="F103" s="168">
        <f t="shared" si="7"/>
        <v>0</v>
      </c>
      <c r="G103" s="18">
        <f t="shared" si="20"/>
        <v>368321</v>
      </c>
      <c r="H103" s="174">
        <f t="shared" si="8"/>
        <v>1</v>
      </c>
      <c r="I103" s="2"/>
      <c r="K103" s="3"/>
    </row>
    <row r="104" spans="1:11" ht="21" hidden="1" customHeight="1">
      <c r="A104" s="2"/>
      <c r="B104" s="96">
        <f>'인원 입력 기능'!G104</f>
        <v>0</v>
      </c>
      <c r="C104" s="97">
        <f t="shared" ref="C104:C105" si="21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86">
        <f t="shared" si="9"/>
        <v>0</v>
      </c>
      <c r="E104" s="5">
        <f>'인원 입력 기능'!J104</f>
        <v>0</v>
      </c>
      <c r="F104" s="170">
        <f t="shared" si="7"/>
        <v>0</v>
      </c>
      <c r="G104" s="4">
        <f t="shared" ref="G104:G105" si="22">E104+G103</f>
        <v>368321</v>
      </c>
      <c r="H104" s="176">
        <f t="shared" si="8"/>
        <v>1</v>
      </c>
      <c r="I104" s="2"/>
    </row>
    <row r="105" spans="1:11" ht="21" hidden="1" customHeight="1" thickBot="1">
      <c r="A105" s="2"/>
      <c r="B105" s="98">
        <f>'인원 입력 기능'!G105</f>
        <v>0</v>
      </c>
      <c r="C105" s="99">
        <f t="shared" si="21"/>
        <v>9</v>
      </c>
      <c r="D105" s="86">
        <f t="shared" si="9"/>
        <v>0</v>
      </c>
      <c r="E105" s="6">
        <f>'인원 입력 기능'!J105</f>
        <v>0</v>
      </c>
      <c r="F105" s="171">
        <f t="shared" si="7"/>
        <v>0</v>
      </c>
      <c r="G105" s="4">
        <f t="shared" si="22"/>
        <v>368321</v>
      </c>
      <c r="H105" s="177">
        <f t="shared" si="8"/>
        <v>1</v>
      </c>
      <c r="I105" s="2"/>
    </row>
    <row r="106" spans="1:11" ht="21" customHeight="1">
      <c r="A106" s="2"/>
      <c r="B106" s="72"/>
      <c r="C106" s="72"/>
      <c r="D106" s="72"/>
      <c r="E106" s="2"/>
      <c r="F106" s="2"/>
      <c r="G106" s="2"/>
      <c r="H106" s="2"/>
      <c r="I106" s="2"/>
    </row>
    <row r="107" spans="1:11" ht="21" customHeight="1"/>
  </sheetData>
  <sheetProtection algorithmName="SHA-512" hashValue="VflkLVo5GT51wwgfQNoyTBjt67/vCy4faNzXyRdJkD+QUqQgAig3nJezBB5k0KcaKZqjniqsJlQTgs0Z1Uh82g==" saltValue="oYfxfJX/b9ilFe1s9FClvw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90 B97">
    <cfRule type="expression" dxfId="1" priority="12">
      <formula>$B90=#REF!</formula>
    </cfRule>
  </conditionalFormatting>
  <conditionalFormatting sqref="B6:H105">
    <cfRule type="expression" dxfId="0" priority="2">
      <formula>OR($B6=$M$6:$M$13)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2021-12-10T07:42:56Z</cp:lastPrinted>
  <dcterms:created xsi:type="dcterms:W3CDTF">2018-04-21T04:34:05Z</dcterms:created>
  <dcterms:modified xsi:type="dcterms:W3CDTF">2023-10-05T09:03:36Z</dcterms:modified>
</cp:coreProperties>
</file>