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ca3\OneDrive\바탕 화면\새 폴더\대학교 학습 자료\전북대학교\C언어기초\모의고사&amp;수능 관련\2022\6월\3학년\"/>
    </mc:Choice>
  </mc:AlternateContent>
  <xr:revisionPtr revIDLastSave="0" documentId="13_ncr:1_{40FC9B63-BD97-45BF-83F2-887664A6D469}" xr6:coauthVersionLast="47" xr6:coauthVersionMax="47" xr10:uidLastSave="{00000000-0000-0000-0000-000000000000}"/>
  <workbookProtection workbookAlgorithmName="SHA-512" workbookHashValue="TMhlGH50HzUkCdkS24FTlI1EEC2v8ifaFcfOcIq0HoUdBZllj22VyCo270+YpGxeGI603pl2IUD1AK9IQ9U3oQ==" workbookSaltValue="exkY8yU8+KqAH7F6+RI5/A==" workbookSpinCount="100000" lockStructure="1"/>
  <bookViews>
    <workbookView xWindow="-110" yWindow="-110" windowWidth="19420" windowHeight="10420" tabRatio="837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definedNames>
    <definedName name="_xlnm._FilterDatabase" localSheetId="1" hidden="1">'점수 계산기'!$B$11:$B$16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87" l="1"/>
  <c r="D9" i="87"/>
  <c r="D10" i="87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73" i="87"/>
  <c r="D74" i="87"/>
  <c r="D75" i="87"/>
  <c r="D76" i="87"/>
  <c r="D77" i="87"/>
  <c r="D78" i="87"/>
  <c r="D79" i="87"/>
  <c r="D80" i="87"/>
  <c r="D81" i="87"/>
  <c r="D82" i="87"/>
  <c r="D83" i="87"/>
  <c r="D84" i="87"/>
  <c r="D85" i="87"/>
  <c r="D86" i="87"/>
  <c r="D87" i="87"/>
  <c r="D88" i="87"/>
  <c r="D89" i="87"/>
  <c r="D90" i="87"/>
  <c r="D91" i="87"/>
  <c r="D92" i="87"/>
  <c r="D93" i="87"/>
  <c r="D94" i="87"/>
  <c r="D95" i="87"/>
  <c r="D96" i="87"/>
  <c r="D97" i="87"/>
  <c r="D98" i="87"/>
  <c r="D99" i="87"/>
  <c r="D100" i="87"/>
  <c r="D101" i="87"/>
  <c r="D102" i="87"/>
  <c r="D103" i="87"/>
  <c r="D104" i="87"/>
  <c r="D105" i="87"/>
  <c r="D7" i="87"/>
  <c r="D6" i="87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36" i="86"/>
  <c r="D37" i="86"/>
  <c r="D38" i="86"/>
  <c r="D39" i="86"/>
  <c r="D40" i="86"/>
  <c r="D41" i="86"/>
  <c r="D42" i="86"/>
  <c r="D43" i="86"/>
  <c r="D44" i="86"/>
  <c r="D45" i="86"/>
  <c r="D46" i="86"/>
  <c r="D47" i="86"/>
  <c r="D48" i="86"/>
  <c r="D49" i="86"/>
  <c r="D50" i="86"/>
  <c r="D51" i="86"/>
  <c r="D52" i="86"/>
  <c r="D53" i="86"/>
  <c r="D54" i="86"/>
  <c r="D55" i="86"/>
  <c r="D56" i="86"/>
  <c r="D57" i="86"/>
  <c r="D58" i="86"/>
  <c r="D59" i="86"/>
  <c r="D60" i="86"/>
  <c r="D61" i="86"/>
  <c r="D62" i="86"/>
  <c r="D63" i="86"/>
  <c r="D64" i="86"/>
  <c r="D65" i="86"/>
  <c r="D66" i="86"/>
  <c r="D67" i="86"/>
  <c r="D68" i="86"/>
  <c r="D69" i="86"/>
  <c r="D70" i="86"/>
  <c r="D71" i="86"/>
  <c r="D72" i="86"/>
  <c r="D73" i="86"/>
  <c r="D74" i="86"/>
  <c r="D75" i="86"/>
  <c r="D76" i="86"/>
  <c r="D77" i="86"/>
  <c r="D78" i="86"/>
  <c r="D79" i="86"/>
  <c r="D80" i="86"/>
  <c r="D81" i="86"/>
  <c r="D82" i="86"/>
  <c r="D83" i="86"/>
  <c r="D84" i="86"/>
  <c r="D85" i="86"/>
  <c r="D86" i="86"/>
  <c r="D87" i="86"/>
  <c r="D88" i="86"/>
  <c r="D89" i="86"/>
  <c r="D90" i="86"/>
  <c r="D91" i="86"/>
  <c r="D92" i="86"/>
  <c r="D93" i="86"/>
  <c r="D94" i="86"/>
  <c r="D95" i="86"/>
  <c r="D96" i="86"/>
  <c r="D97" i="86"/>
  <c r="D98" i="86"/>
  <c r="D99" i="86"/>
  <c r="D100" i="86"/>
  <c r="D101" i="86"/>
  <c r="D102" i="86"/>
  <c r="D103" i="86"/>
  <c r="D104" i="86"/>
  <c r="D105" i="86"/>
  <c r="D106" i="86"/>
  <c r="D107" i="86"/>
  <c r="D108" i="86"/>
  <c r="D109" i="86"/>
  <c r="D110" i="86"/>
  <c r="D111" i="86"/>
  <c r="D112" i="86"/>
  <c r="D113" i="86"/>
  <c r="D114" i="86"/>
  <c r="D115" i="86"/>
  <c r="D116" i="86"/>
  <c r="D117" i="86"/>
  <c r="D118" i="86"/>
  <c r="D119" i="86"/>
  <c r="D120" i="86"/>
  <c r="D121" i="86"/>
  <c r="D122" i="86"/>
  <c r="D123" i="86"/>
  <c r="D124" i="86"/>
  <c r="D125" i="86"/>
  <c r="D126" i="86"/>
  <c r="D127" i="86"/>
  <c r="D128" i="86"/>
  <c r="D129" i="86"/>
  <c r="D130" i="86"/>
  <c r="D131" i="86"/>
  <c r="D132" i="86"/>
  <c r="D133" i="86"/>
  <c r="D134" i="86"/>
  <c r="D135" i="86"/>
  <c r="D136" i="86"/>
  <c r="D137" i="86"/>
  <c r="D138" i="86"/>
  <c r="D139" i="86"/>
  <c r="D140" i="86"/>
  <c r="D7" i="86"/>
  <c r="D6" i="86"/>
  <c r="B116" i="86"/>
  <c r="C116" i="86" s="1"/>
  <c r="B117" i="86"/>
  <c r="C117" i="86" s="1"/>
  <c r="B118" i="86"/>
  <c r="C118" i="86"/>
  <c r="B119" i="86"/>
  <c r="C119" i="86"/>
  <c r="B120" i="86"/>
  <c r="C120" i="86"/>
  <c r="B121" i="86"/>
  <c r="C121" i="86" s="1"/>
  <c r="B122" i="86"/>
  <c r="C122" i="86"/>
  <c r="B123" i="86"/>
  <c r="C123" i="86"/>
  <c r="B124" i="86"/>
  <c r="C124" i="86"/>
  <c r="B125" i="86"/>
  <c r="C125" i="86" s="1"/>
  <c r="B126" i="86"/>
  <c r="C126" i="86"/>
  <c r="B127" i="86"/>
  <c r="C127" i="86"/>
  <c r="B128" i="86"/>
  <c r="C128" i="86"/>
  <c r="B129" i="86"/>
  <c r="C129" i="86" s="1"/>
  <c r="B130" i="86"/>
  <c r="C130" i="86"/>
  <c r="B131" i="86"/>
  <c r="C131" i="86"/>
  <c r="B132" i="86"/>
  <c r="C132" i="86"/>
  <c r="B133" i="86"/>
  <c r="C133" i="86" s="1"/>
  <c r="B134" i="86"/>
  <c r="C134" i="86"/>
  <c r="B135" i="86"/>
  <c r="C135" i="86"/>
  <c r="B136" i="86"/>
  <c r="C136" i="86"/>
  <c r="B137" i="86"/>
  <c r="C137" i="86" s="1"/>
  <c r="B138" i="86"/>
  <c r="C138" i="86"/>
  <c r="B139" i="86"/>
  <c r="C139" i="86"/>
  <c r="B140" i="86"/>
  <c r="C140" i="86"/>
  <c r="B111" i="86"/>
  <c r="C111" i="86"/>
  <c r="B112" i="86"/>
  <c r="C112" i="86"/>
  <c r="B113" i="86"/>
  <c r="C113" i="86"/>
  <c r="B114" i="86"/>
  <c r="C114" i="86"/>
  <c r="B115" i="86"/>
  <c r="C115" i="86"/>
  <c r="C16" i="122"/>
  <c r="C15" i="122"/>
  <c r="C14" i="122"/>
  <c r="C12" i="122" l="1"/>
  <c r="C13" i="122"/>
  <c r="R88" i="122" l="1"/>
  <c r="B96" i="87"/>
  <c r="C96" i="87" s="1"/>
  <c r="E96" i="87"/>
  <c r="B97" i="87"/>
  <c r="C97" i="87" s="1"/>
  <c r="E97" i="87"/>
  <c r="B98" i="87"/>
  <c r="C98" i="87" s="1"/>
  <c r="E98" i="87"/>
  <c r="B99" i="87"/>
  <c r="C99" i="87" s="1"/>
  <c r="E99" i="87"/>
  <c r="B100" i="87"/>
  <c r="C100" i="87" s="1"/>
  <c r="E100" i="87"/>
  <c r="B101" i="87"/>
  <c r="C101" i="87" s="1"/>
  <c r="E101" i="87"/>
  <c r="B102" i="87"/>
  <c r="C102" i="87"/>
  <c r="E102" i="87"/>
  <c r="B103" i="87"/>
  <c r="C103" i="87" s="1"/>
  <c r="E103" i="87"/>
  <c r="B90" i="87"/>
  <c r="C90" i="87" s="1"/>
  <c r="E90" i="87"/>
  <c r="B91" i="87"/>
  <c r="C91" i="87" s="1"/>
  <c r="E91" i="87"/>
  <c r="B92" i="87"/>
  <c r="C92" i="87"/>
  <c r="E92" i="87"/>
  <c r="B93" i="87"/>
  <c r="C93" i="87"/>
  <c r="E93" i="87"/>
  <c r="B94" i="87"/>
  <c r="C94" i="87" s="1"/>
  <c r="E94" i="87"/>
  <c r="B95" i="87"/>
  <c r="C95" i="87" s="1"/>
  <c r="E95" i="87"/>
  <c r="S86" i="122"/>
  <c r="S89" i="122" s="1"/>
  <c r="Q88" i="122"/>
  <c r="P88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H2" i="87"/>
  <c r="F101" i="87" s="1"/>
  <c r="F102" i="87" l="1"/>
  <c r="F97" i="87"/>
  <c r="F93" i="87"/>
  <c r="F92" i="87"/>
  <c r="F91" i="87"/>
  <c r="F98" i="87"/>
  <c r="F94" i="87"/>
  <c r="F103" i="87"/>
  <c r="F99" i="87"/>
  <c r="F95" i="87"/>
  <c r="F100" i="87"/>
  <c r="F96" i="87"/>
  <c r="F90" i="87"/>
  <c r="S88" i="122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H2" i="86"/>
  <c r="H15" i="122" l="1"/>
  <c r="H14" i="122"/>
  <c r="N36" i="122"/>
  <c r="M40" i="122"/>
  <c r="H16" i="122" s="1"/>
  <c r="M37" i="122"/>
  <c r="M36" i="122"/>
  <c r="H12" i="122" l="1"/>
  <c r="H13" i="122"/>
  <c r="E87" i="87" l="1"/>
  <c r="E88" i="87"/>
  <c r="E89" i="87"/>
  <c r="E117" i="86"/>
  <c r="B108" i="86"/>
  <c r="C108" i="86" s="1"/>
  <c r="E108" i="86"/>
  <c r="B109" i="86"/>
  <c r="C109" i="86" s="1"/>
  <c r="E109" i="86"/>
  <c r="B110" i="86"/>
  <c r="C110" i="86"/>
  <c r="E110" i="86"/>
  <c r="E111" i="86"/>
  <c r="E112" i="86"/>
  <c r="E113" i="86"/>
  <c r="E114" i="86"/>
  <c r="E115" i="86"/>
  <c r="E116" i="86"/>
  <c r="B101" i="86"/>
  <c r="C101" i="86" s="1"/>
  <c r="B107" i="86"/>
  <c r="C107" i="86" s="1"/>
  <c r="E107" i="86"/>
  <c r="E101" i="86"/>
  <c r="E102" i="86"/>
  <c r="E103" i="86"/>
  <c r="E104" i="86"/>
  <c r="E105" i="86"/>
  <c r="E106" i="86"/>
  <c r="E93" i="86"/>
  <c r="E94" i="86"/>
  <c r="E95" i="86"/>
  <c r="E96" i="86"/>
  <c r="E97" i="86"/>
  <c r="E98" i="86"/>
  <c r="E99" i="86"/>
  <c r="E100" i="86"/>
  <c r="B92" i="86"/>
  <c r="C92" i="86" s="1"/>
  <c r="B93" i="86"/>
  <c r="C93" i="86" s="1"/>
  <c r="B94" i="86"/>
  <c r="C94" i="86" s="1"/>
  <c r="B95" i="86"/>
  <c r="C95" i="86" s="1"/>
  <c r="B96" i="86"/>
  <c r="C96" i="86" s="1"/>
  <c r="B97" i="86"/>
  <c r="C97" i="86" s="1"/>
  <c r="B98" i="86"/>
  <c r="C98" i="86" s="1"/>
  <c r="B99" i="86"/>
  <c r="C99" i="86" s="1"/>
  <c r="B100" i="86"/>
  <c r="C100" i="86" s="1"/>
  <c r="B102" i="86"/>
  <c r="C102" i="86" s="1"/>
  <c r="B103" i="86"/>
  <c r="C103" i="86" s="1"/>
  <c r="B104" i="86"/>
  <c r="C104" i="86" s="1"/>
  <c r="B105" i="86"/>
  <c r="C105" i="86" s="1"/>
  <c r="B106" i="86"/>
  <c r="C106" i="86" s="1"/>
  <c r="E7" i="87" l="1"/>
  <c r="E8" i="87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52" i="87"/>
  <c r="E53" i="87"/>
  <c r="E54" i="87"/>
  <c r="E55" i="87"/>
  <c r="E56" i="87"/>
  <c r="E57" i="87"/>
  <c r="E58" i="87"/>
  <c r="E59" i="87"/>
  <c r="E60" i="87"/>
  <c r="E61" i="87"/>
  <c r="E62" i="87"/>
  <c r="E63" i="87"/>
  <c r="E64" i="87"/>
  <c r="E65" i="87"/>
  <c r="E66" i="87"/>
  <c r="E67" i="87"/>
  <c r="E68" i="87"/>
  <c r="E69" i="87"/>
  <c r="E70" i="87"/>
  <c r="E71" i="87"/>
  <c r="E72" i="87"/>
  <c r="E73" i="87"/>
  <c r="E74" i="87"/>
  <c r="E75" i="87"/>
  <c r="E76" i="87"/>
  <c r="E77" i="87"/>
  <c r="E78" i="87"/>
  <c r="E79" i="87"/>
  <c r="E80" i="87"/>
  <c r="E81" i="87"/>
  <c r="E82" i="87"/>
  <c r="E83" i="87"/>
  <c r="E84" i="87"/>
  <c r="E85" i="87"/>
  <c r="E86" i="87"/>
  <c r="E104" i="87"/>
  <c r="E105" i="87"/>
  <c r="E6" i="87"/>
  <c r="G6" i="87" s="1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86" i="87"/>
  <c r="C86" i="87" s="1"/>
  <c r="B87" i="87"/>
  <c r="C87" i="87" s="1"/>
  <c r="B88" i="87"/>
  <c r="C88" i="87" s="1"/>
  <c r="B89" i="87"/>
  <c r="C89" i="87" s="1"/>
  <c r="B104" i="87"/>
  <c r="C104" i="87" s="1"/>
  <c r="B6" i="87"/>
  <c r="E25" i="86"/>
  <c r="E7" i="86"/>
  <c r="E8" i="86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6" i="86"/>
  <c r="E27" i="86"/>
  <c r="E28" i="86"/>
  <c r="E29" i="86"/>
  <c r="E30" i="86"/>
  <c r="E31" i="86"/>
  <c r="E32" i="86"/>
  <c r="E33" i="86"/>
  <c r="E34" i="86"/>
  <c r="E35" i="86"/>
  <c r="E36" i="86"/>
  <c r="E37" i="86"/>
  <c r="E38" i="86"/>
  <c r="E39" i="86"/>
  <c r="E40" i="86"/>
  <c r="E41" i="86"/>
  <c r="E42" i="86"/>
  <c r="E43" i="86"/>
  <c r="E44" i="86"/>
  <c r="E45" i="86"/>
  <c r="E46" i="86"/>
  <c r="E47" i="86"/>
  <c r="E48" i="86"/>
  <c r="E49" i="86"/>
  <c r="E50" i="86"/>
  <c r="E51" i="86"/>
  <c r="E52" i="86"/>
  <c r="E53" i="86"/>
  <c r="E54" i="86"/>
  <c r="E55" i="86"/>
  <c r="E56" i="86"/>
  <c r="E57" i="86"/>
  <c r="E58" i="86"/>
  <c r="E59" i="86"/>
  <c r="E60" i="86"/>
  <c r="E61" i="86"/>
  <c r="E62" i="86"/>
  <c r="E63" i="86"/>
  <c r="E64" i="86"/>
  <c r="E65" i="86"/>
  <c r="E66" i="86"/>
  <c r="E67" i="86"/>
  <c r="E68" i="86"/>
  <c r="E69" i="86"/>
  <c r="E70" i="86"/>
  <c r="E71" i="86"/>
  <c r="E72" i="86"/>
  <c r="E73" i="86"/>
  <c r="E74" i="86"/>
  <c r="E75" i="86"/>
  <c r="E76" i="86"/>
  <c r="E77" i="86"/>
  <c r="E78" i="86"/>
  <c r="E79" i="86"/>
  <c r="E80" i="86"/>
  <c r="E81" i="86"/>
  <c r="E82" i="86"/>
  <c r="E83" i="86"/>
  <c r="E84" i="86"/>
  <c r="E85" i="86"/>
  <c r="E86" i="86"/>
  <c r="E87" i="86"/>
  <c r="E88" i="86"/>
  <c r="E89" i="86"/>
  <c r="E90" i="86"/>
  <c r="E91" i="86"/>
  <c r="E92" i="86"/>
  <c r="E6" i="86"/>
  <c r="B33" i="86"/>
  <c r="C33" i="86" s="1"/>
  <c r="B34" i="86"/>
  <c r="B35" i="86"/>
  <c r="C35" i="86" s="1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C41" i="86" s="1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7" i="86"/>
  <c r="C7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6" i="86"/>
  <c r="C34" i="86"/>
  <c r="G117" i="86" l="1"/>
  <c r="E14" i="122"/>
  <c r="E15" i="122"/>
  <c r="C6" i="87"/>
  <c r="E16" i="122" s="1"/>
  <c r="C6" i="86"/>
  <c r="E12" i="122"/>
  <c r="E13" i="122"/>
  <c r="G112" i="86"/>
  <c r="G114" i="86"/>
  <c r="G116" i="86"/>
  <c r="G109" i="86"/>
  <c r="G110" i="86"/>
  <c r="G101" i="86"/>
  <c r="H101" i="86" s="1"/>
  <c r="G103" i="86"/>
  <c r="G105" i="86"/>
  <c r="G93" i="86"/>
  <c r="G95" i="86"/>
  <c r="G97" i="86"/>
  <c r="G113" i="86"/>
  <c r="G102" i="86"/>
  <c r="G104" i="86"/>
  <c r="G106" i="86"/>
  <c r="G94" i="86"/>
  <c r="G96" i="86"/>
  <c r="G98" i="86"/>
  <c r="G100" i="86"/>
  <c r="H100" i="86" s="1"/>
  <c r="G99" i="86"/>
  <c r="G111" i="86"/>
  <c r="G108" i="86"/>
  <c r="G107" i="86"/>
  <c r="G115" i="86"/>
  <c r="F87" i="87"/>
  <c r="F89" i="87"/>
  <c r="F88" i="87"/>
  <c r="F104" i="86"/>
  <c r="F117" i="86"/>
  <c r="F115" i="86"/>
  <c r="F106" i="86"/>
  <c r="F101" i="86"/>
  <c r="F111" i="86"/>
  <c r="F103" i="86"/>
  <c r="F107" i="86"/>
  <c r="F114" i="86"/>
  <c r="F108" i="86"/>
  <c r="F109" i="86"/>
  <c r="F94" i="86"/>
  <c r="F95" i="86"/>
  <c r="F96" i="86"/>
  <c r="F97" i="86"/>
  <c r="F98" i="86"/>
  <c r="F99" i="86"/>
  <c r="F100" i="86"/>
  <c r="F116" i="86"/>
  <c r="F110" i="86"/>
  <c r="F112" i="86"/>
  <c r="F113" i="86"/>
  <c r="H93" i="86"/>
  <c r="H96" i="86"/>
  <c r="H98" i="86"/>
  <c r="F93" i="86"/>
  <c r="F102" i="86"/>
  <c r="F105" i="86"/>
  <c r="H117" i="86"/>
  <c r="F56" i="86"/>
  <c r="F48" i="86"/>
  <c r="F69" i="87"/>
  <c r="F61" i="87"/>
  <c r="F29" i="87"/>
  <c r="F10" i="86"/>
  <c r="F66" i="86"/>
  <c r="F33" i="86"/>
  <c r="F72" i="86"/>
  <c r="F68" i="86"/>
  <c r="F64" i="86"/>
  <c r="F60" i="86"/>
  <c r="F52" i="86"/>
  <c r="F44" i="86"/>
  <c r="F40" i="86"/>
  <c r="F36" i="86"/>
  <c r="F28" i="86"/>
  <c r="F23" i="86"/>
  <c r="F25" i="87"/>
  <c r="F37" i="87"/>
  <c r="G7" i="87"/>
  <c r="F18" i="86"/>
  <c r="F31" i="86"/>
  <c r="F25" i="86"/>
  <c r="F54" i="86"/>
  <c r="F74" i="86"/>
  <c r="F70" i="86"/>
  <c r="F62" i="86"/>
  <c r="F58" i="86"/>
  <c r="F50" i="86"/>
  <c r="F46" i="86"/>
  <c r="F42" i="86"/>
  <c r="F38" i="86"/>
  <c r="F20" i="86"/>
  <c r="F85" i="87"/>
  <c r="F53" i="87"/>
  <c r="F104" i="87"/>
  <c r="F77" i="87"/>
  <c r="F45" i="87"/>
  <c r="F14" i="86"/>
  <c r="F8" i="86"/>
  <c r="F16" i="86"/>
  <c r="F19" i="86"/>
  <c r="F22" i="86"/>
  <c r="F24" i="86"/>
  <c r="F27" i="86"/>
  <c r="F29" i="86"/>
  <c r="F32" i="86"/>
  <c r="F35" i="86"/>
  <c r="F37" i="86"/>
  <c r="F39" i="86"/>
  <c r="F41" i="86"/>
  <c r="F43" i="86"/>
  <c r="F45" i="86"/>
  <c r="F47" i="86"/>
  <c r="F49" i="86"/>
  <c r="F51" i="86"/>
  <c r="F53" i="86"/>
  <c r="F55" i="86"/>
  <c r="F57" i="86"/>
  <c r="F59" i="86"/>
  <c r="F61" i="86"/>
  <c r="F63" i="86"/>
  <c r="F65" i="86"/>
  <c r="F67" i="86"/>
  <c r="F69" i="86"/>
  <c r="F71" i="86"/>
  <c r="F73" i="86"/>
  <c r="F75" i="86"/>
  <c r="F77" i="86"/>
  <c r="F79" i="86"/>
  <c r="F81" i="86"/>
  <c r="F83" i="86"/>
  <c r="F85" i="86"/>
  <c r="F87" i="86"/>
  <c r="F89" i="86"/>
  <c r="F91" i="86"/>
  <c r="F12" i="86"/>
  <c r="F7" i="86"/>
  <c r="F11" i="86"/>
  <c r="F34" i="86"/>
  <c r="F30" i="86"/>
  <c r="F26" i="86"/>
  <c r="F21" i="86"/>
  <c r="F17" i="86"/>
  <c r="F13" i="86"/>
  <c r="F9" i="86"/>
  <c r="F76" i="86"/>
  <c r="F78" i="86"/>
  <c r="F80" i="86"/>
  <c r="F82" i="86"/>
  <c r="F84" i="86"/>
  <c r="F86" i="86"/>
  <c r="F88" i="86"/>
  <c r="F90" i="86"/>
  <c r="F92" i="86"/>
  <c r="F15" i="86"/>
  <c r="F6" i="87"/>
  <c r="F79" i="87"/>
  <c r="F71" i="87"/>
  <c r="F63" i="87"/>
  <c r="F55" i="87"/>
  <c r="F47" i="87"/>
  <c r="F39" i="87"/>
  <c r="F31" i="87"/>
  <c r="F23" i="87"/>
  <c r="H6" i="87"/>
  <c r="F105" i="87"/>
  <c r="F81" i="87"/>
  <c r="F73" i="87"/>
  <c r="F65" i="87"/>
  <c r="F57" i="87"/>
  <c r="F49" i="87"/>
  <c r="F41" i="87"/>
  <c r="F33" i="87"/>
  <c r="F8" i="87"/>
  <c r="F10" i="87"/>
  <c r="F12" i="87"/>
  <c r="F14" i="87"/>
  <c r="F16" i="87"/>
  <c r="F18" i="87"/>
  <c r="F20" i="87"/>
  <c r="F22" i="87"/>
  <c r="F24" i="87"/>
  <c r="F26" i="87"/>
  <c r="F28" i="87"/>
  <c r="F30" i="87"/>
  <c r="F32" i="87"/>
  <c r="F34" i="87"/>
  <c r="F36" i="87"/>
  <c r="F38" i="87"/>
  <c r="F40" i="87"/>
  <c r="F42" i="87"/>
  <c r="F44" i="87"/>
  <c r="F46" i="87"/>
  <c r="F48" i="87"/>
  <c r="F50" i="87"/>
  <c r="F52" i="87"/>
  <c r="F54" i="87"/>
  <c r="F56" i="87"/>
  <c r="F58" i="87"/>
  <c r="F60" i="87"/>
  <c r="F62" i="87"/>
  <c r="F64" i="87"/>
  <c r="F66" i="87"/>
  <c r="F68" i="87"/>
  <c r="F70" i="87"/>
  <c r="F72" i="87"/>
  <c r="F74" i="87"/>
  <c r="F76" i="87"/>
  <c r="F78" i="87"/>
  <c r="F80" i="87"/>
  <c r="F82" i="87"/>
  <c r="F84" i="87"/>
  <c r="F86" i="87"/>
  <c r="F7" i="87"/>
  <c r="F9" i="87"/>
  <c r="F11" i="87"/>
  <c r="F13" i="87"/>
  <c r="F15" i="87"/>
  <c r="F17" i="87"/>
  <c r="F19" i="87"/>
  <c r="F21" i="87"/>
  <c r="F83" i="87"/>
  <c r="F75" i="87"/>
  <c r="F67" i="87"/>
  <c r="F59" i="87"/>
  <c r="F51" i="87"/>
  <c r="F43" i="87"/>
  <c r="F35" i="87"/>
  <c r="F27" i="87"/>
  <c r="G26" i="86"/>
  <c r="G28" i="86"/>
  <c r="G30" i="86"/>
  <c r="G32" i="86"/>
  <c r="G34" i="86"/>
  <c r="G36" i="86"/>
  <c r="G38" i="86"/>
  <c r="G40" i="86"/>
  <c r="G42" i="86"/>
  <c r="G44" i="86"/>
  <c r="G46" i="86"/>
  <c r="G48" i="86"/>
  <c r="G50" i="86"/>
  <c r="G52" i="86"/>
  <c r="G54" i="86"/>
  <c r="G56" i="86"/>
  <c r="G58" i="86"/>
  <c r="G60" i="86"/>
  <c r="G62" i="86"/>
  <c r="G64" i="86"/>
  <c r="G66" i="86"/>
  <c r="G68" i="86"/>
  <c r="G70" i="86"/>
  <c r="G72" i="86"/>
  <c r="G74" i="86"/>
  <c r="G76" i="86"/>
  <c r="G78" i="86"/>
  <c r="G80" i="86"/>
  <c r="G82" i="86"/>
  <c r="G84" i="86"/>
  <c r="G86" i="86"/>
  <c r="G88" i="86"/>
  <c r="G90" i="86"/>
  <c r="G92" i="86"/>
  <c r="G7" i="86"/>
  <c r="G24" i="86"/>
  <c r="G23" i="86"/>
  <c r="G22" i="86"/>
  <c r="G21" i="86"/>
  <c r="G20" i="86"/>
  <c r="G19" i="86"/>
  <c r="G18" i="86"/>
  <c r="G17" i="86"/>
  <c r="G16" i="86"/>
  <c r="F6" i="86"/>
  <c r="G25" i="86"/>
  <c r="G27" i="86"/>
  <c r="G29" i="86"/>
  <c r="G31" i="86"/>
  <c r="G33" i="86"/>
  <c r="G35" i="86"/>
  <c r="G37" i="86"/>
  <c r="G39" i="86"/>
  <c r="G41" i="86"/>
  <c r="G43" i="86"/>
  <c r="G45" i="86"/>
  <c r="G47" i="86"/>
  <c r="G49" i="86"/>
  <c r="G51" i="86"/>
  <c r="G53" i="86"/>
  <c r="G55" i="86"/>
  <c r="G57" i="86"/>
  <c r="G59" i="86"/>
  <c r="G61" i="86"/>
  <c r="G63" i="86"/>
  <c r="G65" i="86"/>
  <c r="G67" i="86"/>
  <c r="G69" i="86"/>
  <c r="G71" i="86"/>
  <c r="G73" i="86"/>
  <c r="G75" i="86"/>
  <c r="G77" i="86"/>
  <c r="G79" i="86"/>
  <c r="G81" i="86"/>
  <c r="G83" i="86"/>
  <c r="G85" i="86"/>
  <c r="G87" i="86"/>
  <c r="G89" i="86"/>
  <c r="G91" i="86"/>
  <c r="G6" i="86"/>
  <c r="G8" i="86"/>
  <c r="G9" i="86"/>
  <c r="G10" i="86"/>
  <c r="G11" i="86"/>
  <c r="G12" i="86"/>
  <c r="G13" i="86"/>
  <c r="G14" i="86"/>
  <c r="G15" i="86"/>
  <c r="H114" i="86" l="1"/>
  <c r="H107" i="86"/>
  <c r="H97" i="86"/>
  <c r="H106" i="86"/>
  <c r="D13" i="122"/>
  <c r="H103" i="86"/>
  <c r="H116" i="86"/>
  <c r="H102" i="86"/>
  <c r="H110" i="86"/>
  <c r="H112" i="86"/>
  <c r="H94" i="86"/>
  <c r="H111" i="86"/>
  <c r="H104" i="86"/>
  <c r="H108" i="86"/>
  <c r="H115" i="86"/>
  <c r="H113" i="86"/>
  <c r="H95" i="86"/>
  <c r="H105" i="86"/>
  <c r="H109" i="86"/>
  <c r="H99" i="86"/>
  <c r="H7" i="87"/>
  <c r="G8" i="87"/>
  <c r="H89" i="86"/>
  <c r="H73" i="86"/>
  <c r="H57" i="86"/>
  <c r="H41" i="86"/>
  <c r="H25" i="86"/>
  <c r="H17" i="86"/>
  <c r="H82" i="86"/>
  <c r="H66" i="86"/>
  <c r="H50" i="86"/>
  <c r="H34" i="86"/>
  <c r="H12" i="86"/>
  <c r="H8" i="86"/>
  <c r="H87" i="86"/>
  <c r="H79" i="86"/>
  <c r="H71" i="86"/>
  <c r="H63" i="86"/>
  <c r="H55" i="86"/>
  <c r="H47" i="86"/>
  <c r="H39" i="86"/>
  <c r="H31" i="86"/>
  <c r="H18" i="86"/>
  <c r="H22" i="86"/>
  <c r="H88" i="86"/>
  <c r="H80" i="86"/>
  <c r="H72" i="86"/>
  <c r="H64" i="86"/>
  <c r="H56" i="86"/>
  <c r="H48" i="86"/>
  <c r="H40" i="86"/>
  <c r="H32" i="86"/>
  <c r="H13" i="86"/>
  <c r="H9" i="86"/>
  <c r="H81" i="86"/>
  <c r="H65" i="86"/>
  <c r="H49" i="86"/>
  <c r="H33" i="86"/>
  <c r="H21" i="86"/>
  <c r="H7" i="86"/>
  <c r="H90" i="86"/>
  <c r="H74" i="86"/>
  <c r="H58" i="86"/>
  <c r="H42" i="86"/>
  <c r="H26" i="86"/>
  <c r="H15" i="86"/>
  <c r="H11" i="86"/>
  <c r="H6" i="86"/>
  <c r="H85" i="86"/>
  <c r="H77" i="86"/>
  <c r="H69" i="86"/>
  <c r="H61" i="86"/>
  <c r="H53" i="86"/>
  <c r="H45" i="86"/>
  <c r="H37" i="86"/>
  <c r="H29" i="86"/>
  <c r="H19" i="86"/>
  <c r="H23" i="86"/>
  <c r="H86" i="86"/>
  <c r="H78" i="86"/>
  <c r="H70" i="86"/>
  <c r="H62" i="86"/>
  <c r="H54" i="86"/>
  <c r="H46" i="86"/>
  <c r="H38" i="86"/>
  <c r="H30" i="86"/>
  <c r="H14" i="86"/>
  <c r="H10" i="86"/>
  <c r="H91" i="86"/>
  <c r="H83" i="86"/>
  <c r="H75" i="86"/>
  <c r="H67" i="86"/>
  <c r="H59" i="86"/>
  <c r="H51" i="86"/>
  <c r="H43" i="86"/>
  <c r="H35" i="86"/>
  <c r="H27" i="86"/>
  <c r="H16" i="86"/>
  <c r="H20" i="86"/>
  <c r="H24" i="86"/>
  <c r="H92" i="86"/>
  <c r="H84" i="86"/>
  <c r="H76" i="86"/>
  <c r="H68" i="86"/>
  <c r="H60" i="86"/>
  <c r="H52" i="86"/>
  <c r="H44" i="86"/>
  <c r="H36" i="86"/>
  <c r="H28" i="86"/>
  <c r="D12" i="122" l="1"/>
  <c r="G9" i="87"/>
  <c r="H8" i="87"/>
  <c r="G10" i="87" l="1"/>
  <c r="H9" i="87"/>
  <c r="H10" i="87" l="1"/>
  <c r="G11" i="87"/>
  <c r="H11" i="87" l="1"/>
  <c r="G12" i="87"/>
  <c r="H12" i="87" l="1"/>
  <c r="G13" i="87"/>
  <c r="H13" i="87" l="1"/>
  <c r="G14" i="87"/>
  <c r="H14" i="87" l="1"/>
  <c r="G15" i="87"/>
  <c r="H15" i="87" l="1"/>
  <c r="G16" i="87"/>
  <c r="H16" i="87" l="1"/>
  <c r="G17" i="87"/>
  <c r="G18" i="87" l="1"/>
  <c r="H17" i="87"/>
  <c r="G19" i="87" l="1"/>
  <c r="H18" i="87"/>
  <c r="H19" i="87" l="1"/>
  <c r="G20" i="87"/>
  <c r="G21" i="87" l="1"/>
  <c r="H20" i="87"/>
  <c r="G22" i="87" l="1"/>
  <c r="H21" i="87"/>
  <c r="G23" i="87" l="1"/>
  <c r="H22" i="87"/>
  <c r="G24" i="87" l="1"/>
  <c r="H23" i="87"/>
  <c r="G25" i="87" l="1"/>
  <c r="H24" i="87"/>
  <c r="G26" i="87" l="1"/>
  <c r="H25" i="87"/>
  <c r="G27" i="87" l="1"/>
  <c r="H26" i="87"/>
  <c r="G28" i="87" l="1"/>
  <c r="H27" i="87"/>
  <c r="G29" i="87" l="1"/>
  <c r="H28" i="87"/>
  <c r="G30" i="87" l="1"/>
  <c r="H29" i="87"/>
  <c r="G31" i="87" l="1"/>
  <c r="H30" i="87"/>
  <c r="G32" i="87" l="1"/>
  <c r="H31" i="87"/>
  <c r="G33" i="87" l="1"/>
  <c r="H32" i="87"/>
  <c r="G34" i="87" l="1"/>
  <c r="H33" i="87"/>
  <c r="G35" i="87" l="1"/>
  <c r="H34" i="87"/>
  <c r="G36" i="87" l="1"/>
  <c r="H35" i="87"/>
  <c r="G37" i="87" l="1"/>
  <c r="H36" i="87"/>
  <c r="G38" i="87" l="1"/>
  <c r="H37" i="87"/>
  <c r="G39" i="87" l="1"/>
  <c r="H38" i="87"/>
  <c r="G40" i="87" l="1"/>
  <c r="H39" i="87"/>
  <c r="G41" i="87" l="1"/>
  <c r="H40" i="87"/>
  <c r="G42" i="87" l="1"/>
  <c r="H41" i="87"/>
  <c r="G43" i="87" l="1"/>
  <c r="H42" i="87"/>
  <c r="G44" i="87" l="1"/>
  <c r="H43" i="87"/>
  <c r="G45" i="87" l="1"/>
  <c r="H44" i="87"/>
  <c r="G46" i="87" l="1"/>
  <c r="H45" i="87"/>
  <c r="G47" i="87" l="1"/>
  <c r="H46" i="87"/>
  <c r="G48" i="87" l="1"/>
  <c r="H47" i="87"/>
  <c r="G49" i="87" l="1"/>
  <c r="H48" i="87"/>
  <c r="G50" i="87" l="1"/>
  <c r="H49" i="87"/>
  <c r="G51" i="87" l="1"/>
  <c r="H50" i="87"/>
  <c r="H51" i="87" l="1"/>
  <c r="G52" i="87"/>
  <c r="G53" i="87" l="1"/>
  <c r="H52" i="87"/>
  <c r="G54" i="87" l="1"/>
  <c r="H53" i="87"/>
  <c r="G55" i="87" l="1"/>
  <c r="H54" i="87"/>
  <c r="G56" i="87" l="1"/>
  <c r="H55" i="87"/>
  <c r="G57" i="87" l="1"/>
  <c r="H56" i="87"/>
  <c r="G58" i="87" l="1"/>
  <c r="H57" i="87"/>
  <c r="G59" i="87" l="1"/>
  <c r="H58" i="87"/>
  <c r="G60" i="87" l="1"/>
  <c r="H59" i="87"/>
  <c r="G61" i="87" l="1"/>
  <c r="H60" i="87"/>
  <c r="G62" i="87" l="1"/>
  <c r="H61" i="87"/>
  <c r="G63" i="87" l="1"/>
  <c r="H62" i="87"/>
  <c r="G64" i="87" l="1"/>
  <c r="H63" i="87"/>
  <c r="G65" i="87" l="1"/>
  <c r="H64" i="87"/>
  <c r="G66" i="87" l="1"/>
  <c r="H65" i="87"/>
  <c r="G67" i="87" l="1"/>
  <c r="H66" i="87"/>
  <c r="G68" i="87" l="1"/>
  <c r="H67" i="87"/>
  <c r="G69" i="87" l="1"/>
  <c r="H68" i="87"/>
  <c r="G70" i="87" l="1"/>
  <c r="H69" i="87"/>
  <c r="G71" i="87" l="1"/>
  <c r="H70" i="87"/>
  <c r="G72" i="87" l="1"/>
  <c r="H71" i="87"/>
  <c r="G73" i="87" l="1"/>
  <c r="H72" i="87"/>
  <c r="G74" i="87" l="1"/>
  <c r="H73" i="87"/>
  <c r="G75" i="87" l="1"/>
  <c r="H74" i="87"/>
  <c r="G76" i="87" l="1"/>
  <c r="H75" i="87"/>
  <c r="G77" i="87" l="1"/>
  <c r="H76" i="87"/>
  <c r="G78" i="87" l="1"/>
  <c r="H77" i="87"/>
  <c r="G79" i="87" l="1"/>
  <c r="H78" i="87"/>
  <c r="G80" i="87" l="1"/>
  <c r="H79" i="87"/>
  <c r="G81" i="87" l="1"/>
  <c r="H80" i="87"/>
  <c r="G82" i="87" l="1"/>
  <c r="H81" i="87"/>
  <c r="G83" i="87" l="1"/>
  <c r="H82" i="87"/>
  <c r="G84" i="87" l="1"/>
  <c r="H83" i="87"/>
  <c r="G85" i="87" l="1"/>
  <c r="H84" i="87"/>
  <c r="H85" i="87" l="1"/>
  <c r="G86" i="87"/>
  <c r="G87" i="87" l="1"/>
  <c r="H86" i="87"/>
  <c r="G88" i="87" l="1"/>
  <c r="H87" i="87"/>
  <c r="H88" i="87" l="1"/>
  <c r="G89" i="87"/>
  <c r="G90" i="87" l="1"/>
  <c r="H89" i="87"/>
  <c r="H90" i="87" l="1"/>
  <c r="G91" i="87"/>
  <c r="D14" i="122" l="1"/>
  <c r="D16" i="122"/>
  <c r="D15" i="122"/>
  <c r="H91" i="87"/>
  <c r="G92" i="87"/>
  <c r="H92" i="87" l="1"/>
  <c r="G93" i="87"/>
  <c r="H93" i="87" l="1"/>
  <c r="G94" i="87"/>
  <c r="P81" i="122"/>
  <c r="R81" i="122" s="1"/>
  <c r="G95" i="87" l="1"/>
  <c r="H94" i="87"/>
  <c r="H95" i="87" l="1"/>
  <c r="G96" i="87"/>
  <c r="H96" i="87" l="1"/>
  <c r="G97" i="87"/>
  <c r="H97" i="87" l="1"/>
  <c r="G98" i="87"/>
  <c r="H98" i="87" l="1"/>
  <c r="G99" i="87"/>
  <c r="H99" i="87" l="1"/>
  <c r="G100" i="87"/>
  <c r="H100" i="87" l="1"/>
  <c r="G101" i="87"/>
  <c r="G102" i="87" l="1"/>
  <c r="H101" i="87"/>
  <c r="H102" i="87" l="1"/>
  <c r="G103" i="87"/>
  <c r="H103" i="87" l="1"/>
  <c r="G104" i="87"/>
  <c r="H104" i="87" l="1"/>
  <c r="G105" i="87"/>
  <c r="H105" i="87" l="1"/>
</calcChain>
</file>

<file path=xl/sharedStrings.xml><?xml version="1.0" encoding="utf-8"?>
<sst xmlns="http://schemas.openxmlformats.org/spreadsheetml/2006/main" count="101" uniqueCount="73">
  <si>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</si>
  <si>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</si>
  <si>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</si>
  <si>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</si>
  <si>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표준점수</t>
    <phoneticPr fontId="1" type="noConversion"/>
  </si>
  <si>
    <t>표준편차</t>
    <phoneticPr fontId="1" type="noConversion"/>
  </si>
  <si>
    <t>응시자 수</t>
    <phoneticPr fontId="1" type="noConversion"/>
  </si>
  <si>
    <t>평균</t>
    <phoneticPr fontId="1" type="noConversion"/>
  </si>
  <si>
    <t>국어</t>
    <phoneticPr fontId="1" type="noConversion"/>
  </si>
  <si>
    <t>시험명</t>
  </si>
  <si>
    <t>과목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</si>
  <si>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</si>
  <si>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</si>
  <si>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</si>
  <si>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</si>
  <si>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</si>
  <si>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</si>
  <si>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</si>
  <si>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</si>
  <si>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</si>
  <si>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</si>
  <si>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</si>
  <si>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</si>
  <si>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</si>
  <si>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-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</si>
  <si>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</si>
  <si>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</si>
  <si>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</si>
  <si>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-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</si>
  <si>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</si>
  <si>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</si>
  <si>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</si>
  <si>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</si>
  <si>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</si>
  <si>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</si>
  <si>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</si>
  <si>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</si>
  <si>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</si>
  <si>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</si>
  <si>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-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</si>
  <si>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</si>
  <si>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sz val="11"/>
        <color theme="1"/>
        <rFont val="맑은 고딕"/>
        <family val="2"/>
        <charset val="129"/>
      </rPr>
      <t>시험명</t>
    </r>
  </si>
  <si>
    <r>
      <t>2023</t>
    </r>
    <r>
      <rPr>
        <sz val="11"/>
        <color theme="1"/>
        <rFont val="맑은 고딕"/>
        <family val="2"/>
        <charset val="129"/>
      </rPr>
      <t>학년도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2"/>
        <charset val="129"/>
      </rPr>
      <t>대학수학능력시험</t>
    </r>
    <r>
      <rPr>
        <sz val="11"/>
        <color theme="1"/>
        <rFont val="Microsoft Sans Serif"/>
        <family val="2"/>
      </rPr>
      <t xml:space="preserve"> 6</t>
    </r>
    <r>
      <rPr>
        <sz val="11"/>
        <color theme="1"/>
        <rFont val="맑은 고딕"/>
        <family val="2"/>
        <charset val="129"/>
      </rPr>
      <t>월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2"/>
        <charset val="129"/>
      </rPr>
      <t>모의평가</t>
    </r>
    <r>
      <rPr>
        <sz val="11"/>
        <color theme="1"/>
        <rFont val="Microsoft Sans Serif"/>
        <family val="2"/>
      </rPr>
      <t xml:space="preserve">  </t>
    </r>
  </si>
  <si>
    <r>
      <rPr>
        <sz val="11"/>
        <color theme="1"/>
        <rFont val="맑은 고딕"/>
        <family val="2"/>
        <charset val="129"/>
      </rPr>
      <t>과목</t>
    </r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</si>
  <si>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</si>
  <si>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</si>
  <si>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</si>
  <si>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</si>
  <si>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</si>
  <si>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</si>
  <si>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</si>
  <si>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</si>
  <si>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</si>
  <si>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</si>
  <si>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</si>
  <si>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</si>
  <si>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</si>
  <si>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</si>
  <si>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</si>
  <si>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</si>
  <si>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r>
      <rPr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</si>
  <si>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sz val="12"/>
        <color theme="1"/>
        <rFont val="맑은 고딕"/>
        <family val="3"/>
        <charset val="129"/>
      </rPr>
      <t>등급</t>
    </r>
    <phoneticPr fontId="1" type="noConversion"/>
  </si>
  <si>
    <r>
      <rPr>
        <sz val="12"/>
        <color theme="1"/>
        <rFont val="맑은 고딕"/>
        <family val="3"/>
        <charset val="129"/>
      </rPr>
      <t>백분위</t>
    </r>
    <phoneticPr fontId="1" type="noConversion"/>
  </si>
  <si>
    <r>
      <t>2023</t>
    </r>
    <r>
      <rPr>
        <sz val="11"/>
        <color theme="1"/>
        <rFont val="맑은 고딕"/>
        <family val="3"/>
        <charset val="129"/>
      </rPr>
      <t>학년도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3"/>
        <charset val="129"/>
      </rPr>
      <t>대학수학능력시험</t>
    </r>
    <r>
      <rPr>
        <sz val="11"/>
        <color theme="1"/>
        <rFont val="Microsoft Sans Serif"/>
        <family val="2"/>
      </rPr>
      <t xml:space="preserve"> 6</t>
    </r>
    <r>
      <rPr>
        <sz val="11"/>
        <color theme="1"/>
        <rFont val="맑은 고딕"/>
        <family val="3"/>
        <charset val="129"/>
      </rPr>
      <t>월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3"/>
        <charset val="129"/>
      </rPr>
      <t>모의평가</t>
    </r>
    <r>
      <rPr>
        <sz val="11"/>
        <color theme="1"/>
        <rFont val="Microsoft Sans Serif"/>
        <family val="2"/>
      </rPr>
      <t xml:space="preserve">  </t>
    </r>
  </si>
  <si>
    <r>
      <rPr>
        <sz val="11"/>
        <color theme="1"/>
        <rFont val="맑은 고딕"/>
        <family val="3"/>
        <charset val="129"/>
      </rPr>
      <t>과목</t>
    </r>
  </si>
  <si>
    <r>
      <rPr>
        <sz val="11"/>
        <color theme="1"/>
        <rFont val="맑은 고딕"/>
        <family val="3"/>
        <charset val="129"/>
      </rPr>
      <t>국어</t>
    </r>
    <r>
      <rPr>
        <sz val="11"/>
        <color theme="1"/>
        <rFont val="Microsoft Sans Serif"/>
        <family val="2"/>
      </rPr>
      <t xml:space="preserve"> (</t>
    </r>
    <r>
      <rPr>
        <sz val="11"/>
        <color theme="1"/>
        <rFont val="맑은 고딕"/>
        <family val="3"/>
        <charset val="129"/>
      </rPr>
      <t>표준점수별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3"/>
        <charset val="129"/>
      </rPr>
      <t>백분위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3"/>
        <charset val="129"/>
      </rPr>
      <t>및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3"/>
        <charset val="129"/>
      </rPr>
      <t>등급표</t>
    </r>
    <r>
      <rPr>
        <sz val="11"/>
        <color theme="1"/>
        <rFont val="Microsoft Sans Serif"/>
        <family val="2"/>
      </rPr>
      <t>)</t>
    </r>
    <phoneticPr fontId="1" type="noConversion"/>
  </si>
  <si>
    <r>
      <t>2023</t>
    </r>
    <r>
      <rPr>
        <sz val="11"/>
        <color theme="1"/>
        <rFont val="맑은 고딕"/>
        <family val="2"/>
        <charset val="129"/>
      </rPr>
      <t>학년도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2"/>
        <charset val="129"/>
      </rPr>
      <t>대학수학능력시험</t>
    </r>
    <r>
      <rPr>
        <sz val="11"/>
        <color theme="1"/>
        <rFont val="Microsoft Sans Serif"/>
        <family val="2"/>
      </rPr>
      <t xml:space="preserve"> 6</t>
    </r>
    <r>
      <rPr>
        <sz val="11"/>
        <color theme="1"/>
        <rFont val="맑은 고딕"/>
        <family val="2"/>
        <charset val="129"/>
      </rPr>
      <t>월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2"/>
        <charset val="129"/>
      </rPr>
      <t>모의평가</t>
    </r>
  </si>
  <si>
    <r>
      <rPr>
        <sz val="11"/>
        <color theme="1"/>
        <rFont val="맑은 고딕"/>
        <family val="3"/>
        <charset val="129"/>
      </rPr>
      <t>계산기</t>
    </r>
    <r>
      <rPr>
        <sz val="11"/>
        <color theme="1"/>
        <rFont val="Microsoft Sans Serif"/>
        <family val="2"/>
      </rPr>
      <t xml:space="preserve"> &amp; </t>
    </r>
    <r>
      <rPr>
        <sz val="11"/>
        <color theme="1"/>
        <rFont val="맑은 고딕"/>
        <family val="3"/>
        <charset val="129"/>
      </rPr>
      <t>역산기</t>
    </r>
    <phoneticPr fontId="1" type="noConversion"/>
  </si>
  <si>
    <r>
      <rPr>
        <sz val="11"/>
        <color theme="1"/>
        <rFont val="맑은 고딕"/>
        <family val="2"/>
        <charset val="129"/>
      </rPr>
      <t>수학</t>
    </r>
    <r>
      <rPr>
        <sz val="11"/>
        <color theme="1"/>
        <rFont val="Microsoft Sans Serif"/>
        <family val="2"/>
      </rPr>
      <t xml:space="preserve"> (</t>
    </r>
    <r>
      <rPr>
        <sz val="11"/>
        <color theme="1"/>
        <rFont val="맑은 고딕"/>
        <family val="2"/>
        <charset val="129"/>
      </rPr>
      <t>표준점수별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2"/>
        <charset val="129"/>
      </rPr>
      <t>백분위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2"/>
        <charset val="129"/>
      </rPr>
      <t>및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2"/>
        <charset val="129"/>
      </rPr>
      <t>등급표</t>
    </r>
    <r>
      <rPr>
        <sz val="11"/>
        <color theme="1"/>
        <rFont val="Microsoft Sans Serif"/>
        <family val="2"/>
      </rPr>
      <t>)</t>
    </r>
    <phoneticPr fontId="1" type="noConversion"/>
  </si>
  <si>
    <r>
      <rPr>
        <sz val="12"/>
        <color theme="1"/>
        <rFont val="맑은 고딕"/>
        <family val="2"/>
        <charset val="129"/>
      </rPr>
      <t>표준점수</t>
    </r>
    <phoneticPr fontId="1" type="noConversion"/>
  </si>
  <si>
    <r>
      <rPr>
        <sz val="12"/>
        <color theme="1"/>
        <rFont val="맑은 고딕"/>
        <family val="2"/>
        <charset val="129"/>
      </rPr>
      <t>등급</t>
    </r>
    <phoneticPr fontId="1" type="noConversion"/>
  </si>
  <si>
    <r>
      <rPr>
        <sz val="12"/>
        <color theme="1"/>
        <rFont val="맑은 고딕"/>
        <family val="2"/>
        <charset val="129"/>
      </rPr>
      <t>백분위</t>
    </r>
    <phoneticPr fontId="1" type="noConversion"/>
  </si>
  <si>
    <t>수학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</si>
</sst>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.00_ "/>
    <numFmt numFmtId="177" formatCode="#,##0_ "/>
    <numFmt numFmtId="178" formatCode="0.00_);[Red]\(0.00\)"/>
    <numFmt numFmtId="179" formatCode="0_);[Red]\(0\)"/>
    <numFmt numFmtId="180" formatCode="#,##0_);[Red]\(#,##0\)"/>
  </numFmts>
  <fonts count="4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color rgb="FFFFFF00"/>
      <name val="맑은 고딕"/>
      <family val="2"/>
      <charset val="129"/>
      <scheme val="minor"/>
    </font>
    <font>
      <sz val="12"/>
      <color theme="1"/>
      <name val="Microsoft Sans Serif"/>
      <family val="2"/>
    </font>
    <font>
      <sz val="12"/>
      <color theme="1"/>
      <name val="맑은 고딕"/>
      <family val="3"/>
      <charset val="129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sz val="11"/>
      <color theme="1"/>
      <name val="맑은 고딕"/>
      <family val="2"/>
      <charset val="129"/>
    </font>
    <font>
      <sz val="12"/>
      <color theme="1"/>
      <name val="맑은 고딕"/>
      <family val="2"/>
      <charset val="129"/>
    </font>
    <font>
      <b/>
      <sz val="12"/>
      <color rgb="FF0000FF"/>
      <name val="Microsoft Sans Serif"/>
      <family val="2"/>
    </font>
    <font>
      <sz val="10"/>
      <color theme="0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rgb="FF808080"/>
      </left>
      <right style="medium">
        <color rgb="FF000000"/>
      </right>
      <top style="thin">
        <color rgb="FF000000"/>
      </top>
      <bottom style="medium">
        <color rgb="FF808080"/>
      </bottom>
      <diagonal/>
    </border>
  </borders>
  <cellStyleXfs count="52">
    <xf numFmtId="0" fontId="0" fillId="0" borderId="0">
      <alignment vertical="center"/>
    </xf>
    <xf numFmtId="0" fontId="2" fillId="0" borderId="0"/>
    <xf numFmtId="0" fontId="5" fillId="0" borderId="20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3" applyNumberFormat="0" applyAlignment="0" applyProtection="0">
      <alignment vertical="center"/>
    </xf>
    <xf numFmtId="0" fontId="11" fillId="8" borderId="24" applyNumberFormat="0" applyAlignment="0" applyProtection="0">
      <alignment vertical="center"/>
    </xf>
    <xf numFmtId="0" fontId="12" fillId="8" borderId="23" applyNumberForma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9" borderId="2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7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41" fontId="2" fillId="0" borderId="0" applyFont="0" applyFill="0" applyBorder="0" applyAlignment="0" applyProtection="0"/>
  </cellStyleXfs>
  <cellXfs count="240">
    <xf numFmtId="0" fontId="0" fillId="0" borderId="0" xfId="0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quotePrefix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3" fillId="0" borderId="49" xfId="1" applyNumberFormat="1" applyFon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6" fontId="3" fillId="0" borderId="41" xfId="1" applyNumberFormat="1" applyFont="1" applyBorder="1" applyAlignment="1">
      <alignment horizontal="center" vertical="center"/>
    </xf>
    <xf numFmtId="176" fontId="3" fillId="0" borderId="43" xfId="1" applyNumberFormat="1" applyFont="1" applyBorder="1" applyAlignment="1">
      <alignment horizontal="center" vertical="center"/>
    </xf>
    <xf numFmtId="176" fontId="3" fillId="0" borderId="44" xfId="1" applyNumberFormat="1" applyFont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177" fontId="3" fillId="0" borderId="45" xfId="1" applyNumberFormat="1" applyFont="1" applyBorder="1" applyAlignment="1">
      <alignment horizontal="center" vertical="center"/>
    </xf>
    <xf numFmtId="177" fontId="3" fillId="0" borderId="59" xfId="1" applyNumberFormat="1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center" vertical="center" wrapText="1"/>
    </xf>
    <xf numFmtId="3" fontId="24" fillId="0" borderId="64" xfId="0" applyNumberFormat="1" applyFont="1" applyBorder="1" applyAlignment="1">
      <alignment horizontal="left" vertical="center" wrapText="1"/>
    </xf>
    <xf numFmtId="3" fontId="24" fillId="0" borderId="67" xfId="0" applyNumberFormat="1" applyFont="1" applyBorder="1" applyAlignment="1">
      <alignment horizontal="left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177" fontId="0" fillId="3" borderId="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177" fontId="3" fillId="0" borderId="3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6" fontId="3" fillId="3" borderId="18" xfId="1" applyNumberFormat="1" applyFont="1" applyFill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3" borderId="19" xfId="1" applyNumberFormat="1" applyFont="1" applyFill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6" fontId="3" fillId="0" borderId="17" xfId="1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3" fillId="0" borderId="19" xfId="1" applyNumberFormat="1" applyFont="1" applyBorder="1" applyAlignment="1">
      <alignment horizontal="center" vertical="center"/>
    </xf>
    <xf numFmtId="0" fontId="0" fillId="3" borderId="0" xfId="0" applyFill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28" fillId="3" borderId="0" xfId="0" applyFont="1" applyFill="1" applyProtection="1">
      <alignment vertical="center"/>
    </xf>
    <xf numFmtId="0" fontId="0" fillId="3" borderId="0" xfId="0" applyFill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68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3" fontId="0" fillId="0" borderId="3" xfId="0" applyNumberFormat="1" applyBorder="1" applyAlignment="1" applyProtection="1">
      <alignment horizontal="center" vertical="center"/>
    </xf>
    <xf numFmtId="3" fontId="0" fillId="0" borderId="17" xfId="0" applyNumberFormat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 wrapText="1"/>
    </xf>
    <xf numFmtId="0" fontId="26" fillId="2" borderId="5" xfId="0" applyFont="1" applyFill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0" fontId="29" fillId="3" borderId="0" xfId="0" applyFont="1" applyFill="1" applyProtection="1">
      <alignment vertical="center"/>
    </xf>
    <xf numFmtId="0" fontId="26" fillId="2" borderId="2" xfId="0" applyFont="1" applyFill="1" applyBorder="1" applyAlignment="1" applyProtection="1">
      <alignment horizontal="center" vertical="center"/>
    </xf>
    <xf numFmtId="2" fontId="25" fillId="0" borderId="1" xfId="0" applyNumberFormat="1" applyFont="1" applyBorder="1" applyAlignment="1" applyProtection="1">
      <alignment horizontal="center" vertical="center"/>
    </xf>
    <xf numFmtId="2" fontId="25" fillId="0" borderId="19" xfId="0" applyNumberFormat="1" applyFont="1" applyBorder="1" applyAlignment="1" applyProtection="1">
      <alignment horizontal="center" vertical="center"/>
    </xf>
    <xf numFmtId="0" fontId="29" fillId="0" borderId="0" xfId="0" applyFo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26" fillId="2" borderId="17" xfId="0" applyFont="1" applyFill="1" applyBorder="1" applyAlignment="1" applyProtection="1">
      <alignment horizontal="center" vertical="center"/>
    </xf>
    <xf numFmtId="3" fontId="0" fillId="0" borderId="18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30" fillId="0" borderId="0" xfId="0" applyFont="1" applyFill="1" applyProtection="1">
      <alignment vertical="center"/>
    </xf>
    <xf numFmtId="0" fontId="31" fillId="0" borderId="82" xfId="0" applyFont="1" applyBorder="1" applyAlignment="1">
      <alignment horizontal="center" vertical="center"/>
    </xf>
    <xf numFmtId="180" fontId="31" fillId="0" borderId="82" xfId="0" applyNumberFormat="1" applyFont="1" applyBorder="1" applyAlignment="1">
      <alignment horizontal="center" vertical="center"/>
    </xf>
    <xf numFmtId="0" fontId="31" fillId="0" borderId="82" xfId="34" applyFont="1" applyBorder="1" applyAlignment="1">
      <alignment horizontal="center" vertical="center"/>
    </xf>
    <xf numFmtId="180" fontId="31" fillId="0" borderId="82" xfId="34" applyNumberFormat="1" applyFont="1" applyBorder="1" applyAlignment="1">
      <alignment horizontal="center" vertical="center"/>
    </xf>
    <xf numFmtId="177" fontId="3" fillId="0" borderId="46" xfId="1" applyNumberFormat="1" applyFont="1" applyBorder="1" applyAlignment="1">
      <alignment horizontal="center" vertical="center"/>
    </xf>
    <xf numFmtId="177" fontId="3" fillId="0" borderId="74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3" fillId="0" borderId="68" xfId="1" applyNumberFormat="1" applyFont="1" applyBorder="1" applyAlignment="1">
      <alignment horizontal="center" vertical="center"/>
    </xf>
    <xf numFmtId="177" fontId="3" fillId="0" borderId="48" xfId="1" applyNumberFormat="1" applyFont="1" applyBorder="1" applyAlignment="1">
      <alignment horizontal="center" vertical="center"/>
    </xf>
    <xf numFmtId="177" fontId="3" fillId="0" borderId="73" xfId="1" applyNumberFormat="1" applyFont="1" applyBorder="1" applyAlignment="1">
      <alignment horizontal="center" vertical="center"/>
    </xf>
    <xf numFmtId="0" fontId="31" fillId="0" borderId="82" xfId="45" applyFont="1" applyBorder="1" applyAlignment="1">
      <alignment horizontal="center" vertical="center"/>
    </xf>
    <xf numFmtId="38" fontId="31" fillId="0" borderId="82" xfId="45" applyNumberFormat="1" applyFont="1" applyBorder="1" applyAlignment="1">
      <alignment horizontal="center" vertical="center"/>
    </xf>
    <xf numFmtId="0" fontId="31" fillId="0" borderId="82" xfId="34" applyFont="1" applyBorder="1" applyAlignment="1">
      <alignment horizontal="center" vertical="center"/>
    </xf>
    <xf numFmtId="38" fontId="31" fillId="0" borderId="82" xfId="34" applyNumberFormat="1" applyFont="1" applyBorder="1" applyAlignment="1">
      <alignment horizontal="center" vertical="center"/>
    </xf>
    <xf numFmtId="0" fontId="25" fillId="3" borderId="0" xfId="0" applyFont="1" applyFill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 applyFill="1" applyProtection="1">
      <alignment vertical="center"/>
    </xf>
    <xf numFmtId="0" fontId="0" fillId="3" borderId="0" xfId="0" applyFill="1" applyBorder="1" applyProtection="1">
      <alignment vertical="center"/>
    </xf>
    <xf numFmtId="0" fontId="0" fillId="3" borderId="34" xfId="0" applyFill="1" applyBorder="1" applyAlignment="1" applyProtection="1">
      <alignment horizontal="center" vertical="center"/>
    </xf>
    <xf numFmtId="0" fontId="0" fillId="3" borderId="34" xfId="0" applyFill="1" applyBorder="1" applyProtection="1">
      <alignment vertical="center"/>
    </xf>
    <xf numFmtId="0" fontId="33" fillId="3" borderId="0" xfId="0" applyFont="1" applyFill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0" xfId="0" applyFont="1" applyFill="1">
      <alignment vertical="center"/>
    </xf>
    <xf numFmtId="0" fontId="33" fillId="3" borderId="4" xfId="0" applyFont="1" applyFill="1" applyBorder="1" applyAlignment="1">
      <alignment horizontal="center" vertical="center"/>
    </xf>
    <xf numFmtId="0" fontId="37" fillId="3" borderId="0" xfId="0" applyFont="1" applyFill="1">
      <alignment vertical="center"/>
    </xf>
    <xf numFmtId="0" fontId="37" fillId="3" borderId="0" xfId="0" applyFont="1" applyFill="1" applyAlignment="1">
      <alignment horizontal="center" vertical="center"/>
    </xf>
    <xf numFmtId="0" fontId="37" fillId="0" borderId="0" xfId="0" applyFont="1">
      <alignment vertical="center"/>
    </xf>
    <xf numFmtId="0" fontId="33" fillId="0" borderId="0" xfId="0" applyFont="1">
      <alignment vertical="center"/>
    </xf>
    <xf numFmtId="0" fontId="35" fillId="3" borderId="14" xfId="0" applyFont="1" applyFill="1" applyBorder="1" applyAlignment="1" applyProtection="1">
      <alignment horizontal="center" vertical="center"/>
    </xf>
    <xf numFmtId="0" fontId="35" fillId="3" borderId="6" xfId="0" applyFont="1" applyFill="1" applyBorder="1" applyAlignment="1" applyProtection="1">
      <alignment horizontal="center" vertical="center"/>
    </xf>
    <xf numFmtId="0" fontId="33" fillId="3" borderId="0" xfId="0" applyFont="1" applyFill="1" applyProtection="1">
      <alignment vertical="center"/>
    </xf>
    <xf numFmtId="0" fontId="35" fillId="3" borderId="68" xfId="0" applyFont="1" applyFill="1" applyBorder="1" applyAlignment="1" applyProtection="1">
      <alignment horizontal="center" vertical="center"/>
    </xf>
    <xf numFmtId="0" fontId="35" fillId="3" borderId="5" xfId="0" applyFont="1" applyFill="1" applyBorder="1" applyAlignment="1" applyProtection="1">
      <alignment horizontal="center" vertical="center"/>
    </xf>
    <xf numFmtId="0" fontId="40" fillId="3" borderId="3" xfId="0" applyFont="1" applyFill="1" applyBorder="1" applyAlignment="1" applyProtection="1">
      <alignment horizontal="center" vertical="center"/>
      <protection locked="0"/>
    </xf>
    <xf numFmtId="0" fontId="40" fillId="3" borderId="18" xfId="0" applyFont="1" applyFill="1" applyBorder="1" applyAlignment="1" applyProtection="1">
      <alignment horizontal="center" vertical="center"/>
      <protection locked="0"/>
    </xf>
    <xf numFmtId="0" fontId="35" fillId="3" borderId="2" xfId="0" applyFont="1" applyFill="1" applyBorder="1" applyAlignment="1" applyProtection="1">
      <alignment horizontal="center" vertical="center"/>
    </xf>
    <xf numFmtId="0" fontId="40" fillId="3" borderId="1" xfId="0" applyFont="1" applyFill="1" applyBorder="1" applyAlignment="1" applyProtection="1">
      <alignment horizontal="center" vertical="center"/>
      <protection locked="0"/>
    </xf>
    <xf numFmtId="0" fontId="40" fillId="3" borderId="19" xfId="0" applyFont="1" applyFill="1" applyBorder="1" applyAlignment="1" applyProtection="1">
      <alignment horizontal="center" vertical="center"/>
      <protection locked="0"/>
    </xf>
    <xf numFmtId="0" fontId="33" fillId="3" borderId="3" xfId="0" applyFont="1" applyFill="1" applyBorder="1" applyAlignment="1" applyProtection="1">
      <alignment horizontal="center" vertical="center"/>
    </xf>
    <xf numFmtId="1" fontId="33" fillId="3" borderId="3" xfId="0" applyNumberFormat="1" applyFont="1" applyFill="1" applyBorder="1" applyAlignment="1" applyProtection="1">
      <alignment horizontal="center" vertical="center"/>
    </xf>
    <xf numFmtId="0" fontId="33" fillId="3" borderId="18" xfId="0" applyFont="1" applyFill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horizontal="center" vertical="center"/>
    </xf>
    <xf numFmtId="1" fontId="33" fillId="3" borderId="1" xfId="0" applyNumberFormat="1" applyFont="1" applyFill="1" applyBorder="1" applyAlignment="1" applyProtection="1">
      <alignment horizontal="center" vertical="center"/>
    </xf>
    <xf numFmtId="0" fontId="33" fillId="3" borderId="19" xfId="0" applyFont="1" applyFill="1" applyBorder="1" applyAlignment="1" applyProtection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179" fontId="33" fillId="0" borderId="68" xfId="0" applyNumberFormat="1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179" fontId="33" fillId="0" borderId="18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179" fontId="33" fillId="0" borderId="19" xfId="0" applyNumberFormat="1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178" fontId="33" fillId="0" borderId="18" xfId="0" applyNumberFormat="1" applyFont="1" applyBorder="1" applyAlignment="1">
      <alignment horizontal="center" vertical="center"/>
    </xf>
    <xf numFmtId="178" fontId="33" fillId="0" borderId="19" xfId="0" applyNumberFormat="1" applyFont="1" applyBorder="1" applyAlignment="1">
      <alignment horizontal="center" vertical="center"/>
    </xf>
    <xf numFmtId="0" fontId="37" fillId="2" borderId="83" xfId="0" applyFont="1" applyFill="1" applyBorder="1" applyAlignment="1">
      <alignment horizontal="center" vertical="center"/>
    </xf>
    <xf numFmtId="0" fontId="37" fillId="2" borderId="86" xfId="0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horizontal="center" vertical="center"/>
    </xf>
    <xf numFmtId="0" fontId="37" fillId="2" borderId="47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33" fillId="2" borderId="70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33" fillId="2" borderId="72" xfId="0" applyFont="1" applyFill="1" applyBorder="1" applyAlignment="1">
      <alignment horizontal="center" vertical="center"/>
    </xf>
    <xf numFmtId="0" fontId="24" fillId="0" borderId="89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center" vertical="center" wrapText="1"/>
    </xf>
    <xf numFmtId="3" fontId="24" fillId="0" borderId="64" xfId="0" applyNumberFormat="1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right" vertical="center" wrapText="1"/>
    </xf>
    <xf numFmtId="3" fontId="24" fillId="0" borderId="66" xfId="0" applyNumberFormat="1" applyFont="1" applyBorder="1" applyAlignment="1">
      <alignment horizontal="right" vertical="center" wrapText="1"/>
    </xf>
    <xf numFmtId="3" fontId="24" fillId="0" borderId="66" xfId="0" applyNumberFormat="1" applyFont="1" applyBorder="1" applyAlignment="1">
      <alignment horizontal="center" vertical="center" wrapText="1"/>
    </xf>
    <xf numFmtId="3" fontId="24" fillId="0" borderId="67" xfId="0" applyNumberFormat="1" applyFont="1" applyBorder="1" applyAlignment="1">
      <alignment horizontal="center" vertical="center" wrapText="1"/>
    </xf>
    <xf numFmtId="3" fontId="24" fillId="0" borderId="61" xfId="0" applyNumberFormat="1" applyFont="1" applyBorder="1" applyAlignment="1">
      <alignment horizontal="right" vertical="center" wrapText="1"/>
    </xf>
    <xf numFmtId="3" fontId="24" fillId="0" borderId="61" xfId="0" applyNumberFormat="1" applyFont="1" applyBorder="1" applyAlignment="1">
      <alignment horizontal="center" vertical="center" wrapText="1"/>
    </xf>
    <xf numFmtId="3" fontId="24" fillId="0" borderId="89" xfId="0" applyNumberFormat="1" applyFont="1" applyBorder="1" applyAlignment="1">
      <alignment horizontal="left" vertical="center" wrapText="1"/>
    </xf>
    <xf numFmtId="3" fontId="24" fillId="0" borderId="61" xfId="0" applyNumberFormat="1" applyFont="1" applyBorder="1" applyAlignment="1">
      <alignment horizontal="left" vertical="center" wrapText="1"/>
    </xf>
    <xf numFmtId="3" fontId="24" fillId="0" borderId="63" xfId="0" applyNumberFormat="1" applyFont="1" applyBorder="1" applyAlignment="1">
      <alignment horizontal="left" vertical="center" wrapText="1"/>
    </xf>
    <xf numFmtId="3" fontId="24" fillId="0" borderId="66" xfId="0" applyNumberFormat="1" applyFont="1" applyBorder="1" applyAlignment="1">
      <alignment horizontal="left" vertical="center" wrapText="1"/>
    </xf>
    <xf numFmtId="178" fontId="33" fillId="0" borderId="17" xfId="0" applyNumberFormat="1" applyFont="1" applyBorder="1" applyAlignment="1">
      <alignment horizontal="center" vertical="center"/>
    </xf>
    <xf numFmtId="179" fontId="33" fillId="0" borderId="1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6" fillId="35" borderId="10" xfId="0" applyFont="1" applyFill="1" applyBorder="1" applyAlignment="1" applyProtection="1">
      <alignment horizontal="center" vertical="center"/>
    </xf>
    <xf numFmtId="0" fontId="26" fillId="35" borderId="9" xfId="0" applyFont="1" applyFill="1" applyBorder="1" applyAlignment="1" applyProtection="1">
      <alignment horizontal="center" vertical="center"/>
    </xf>
    <xf numFmtId="0" fontId="26" fillId="35" borderId="8" xfId="0" applyFont="1" applyFill="1" applyBorder="1" applyAlignment="1" applyProtection="1">
      <alignment horizontal="center" vertical="center"/>
    </xf>
    <xf numFmtId="0" fontId="27" fillId="2" borderId="14" xfId="0" applyFont="1" applyFill="1" applyBorder="1" applyAlignment="1" applyProtection="1">
      <alignment horizontal="center" vertical="center"/>
    </xf>
    <xf numFmtId="0" fontId="27" fillId="2" borderId="6" xfId="0" applyFont="1" applyFill="1" applyBorder="1" applyAlignment="1" applyProtection="1">
      <alignment horizontal="center" vertical="center"/>
    </xf>
    <xf numFmtId="0" fontId="27" fillId="2" borderId="68" xfId="0" applyFont="1" applyFill="1" applyBorder="1" applyAlignment="1" applyProtection="1">
      <alignment horizontal="center" vertical="center"/>
    </xf>
    <xf numFmtId="0" fontId="27" fillId="2" borderId="77" xfId="0" applyFont="1" applyFill="1" applyBorder="1" applyAlignment="1" applyProtection="1">
      <alignment horizontal="center" vertical="center"/>
    </xf>
    <xf numFmtId="0" fontId="27" fillId="2" borderId="78" xfId="0" applyFont="1" applyFill="1" applyBorder="1" applyAlignment="1" applyProtection="1">
      <alignment horizontal="center" vertical="center"/>
    </xf>
    <xf numFmtId="0" fontId="27" fillId="2" borderId="79" xfId="0" applyFont="1" applyFill="1" applyBorder="1" applyAlignment="1" applyProtection="1">
      <alignment horizontal="center" vertical="center"/>
    </xf>
    <xf numFmtId="0" fontId="35" fillId="2" borderId="12" xfId="0" applyFont="1" applyFill="1" applyBorder="1" applyAlignment="1" applyProtection="1">
      <alignment horizontal="center" vertical="center"/>
    </xf>
    <xf numFmtId="0" fontId="35" fillId="2" borderId="16" xfId="0" applyFont="1" applyFill="1" applyBorder="1" applyAlignment="1" applyProtection="1">
      <alignment horizontal="center" vertical="center"/>
    </xf>
    <xf numFmtId="0" fontId="35" fillId="2" borderId="69" xfId="0" applyFont="1" applyFill="1" applyBorder="1" applyAlignment="1" applyProtection="1">
      <alignment horizontal="center" vertical="center"/>
    </xf>
    <xf numFmtId="0" fontId="35" fillId="3" borderId="6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40" fillId="3" borderId="76" xfId="0" applyFont="1" applyFill="1" applyBorder="1" applyAlignment="1" applyProtection="1">
      <alignment horizontal="center" vertical="center"/>
      <protection locked="0"/>
    </xf>
    <xf numFmtId="0" fontId="40" fillId="3" borderId="75" xfId="0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 applyProtection="1">
      <alignment horizontal="center" vertical="center"/>
    </xf>
    <xf numFmtId="0" fontId="27" fillId="2" borderId="34" xfId="0" applyFont="1" applyFill="1" applyBorder="1" applyAlignment="1" applyProtection="1">
      <alignment horizontal="center" vertical="center"/>
    </xf>
    <xf numFmtId="0" fontId="27" fillId="2" borderId="31" xfId="0" applyFont="1" applyFill="1" applyBorder="1" applyAlignment="1" applyProtection="1">
      <alignment horizontal="center" vertical="center"/>
    </xf>
    <xf numFmtId="0" fontId="27" fillId="2" borderId="33" xfId="0" applyFont="1" applyFill="1" applyBorder="1" applyAlignment="1" applyProtection="1">
      <alignment horizontal="center" vertical="center"/>
    </xf>
    <xf numFmtId="0" fontId="27" fillId="2" borderId="35" xfId="0" applyFont="1" applyFill="1" applyBorder="1" applyAlignment="1" applyProtection="1">
      <alignment horizontal="center" vertical="center"/>
    </xf>
    <xf numFmtId="0" fontId="27" fillId="2" borderId="11" xfId="0" applyFont="1" applyFill="1" applyBorder="1" applyAlignment="1" applyProtection="1">
      <alignment horizontal="center" vertical="center"/>
    </xf>
    <xf numFmtId="0" fontId="35" fillId="2" borderId="30" xfId="0" applyFont="1" applyFill="1" applyBorder="1" applyAlignment="1" applyProtection="1">
      <alignment horizontal="center" vertical="center"/>
    </xf>
    <xf numFmtId="0" fontId="35" fillId="2" borderId="34" xfId="0" applyFont="1" applyFill="1" applyBorder="1" applyAlignment="1" applyProtection="1">
      <alignment horizontal="center" vertical="center"/>
    </xf>
    <xf numFmtId="0" fontId="35" fillId="2" borderId="3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0" fontId="33" fillId="0" borderId="3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3" borderId="3" xfId="0" applyFont="1" applyFill="1" applyBorder="1" applyAlignment="1" applyProtection="1">
      <alignment horizontal="center" vertical="center"/>
    </xf>
    <xf numFmtId="0" fontId="33" fillId="3" borderId="18" xfId="0" applyFont="1" applyFill="1" applyBorder="1" applyAlignment="1" applyProtection="1">
      <alignment horizontal="center" vertical="center"/>
    </xf>
    <xf numFmtId="0" fontId="37" fillId="3" borderId="38" xfId="0" applyFont="1" applyFill="1" applyBorder="1" applyAlignment="1" applyProtection="1">
      <alignment horizontal="center" vertical="center"/>
    </xf>
    <xf numFmtId="0" fontId="37" fillId="3" borderId="39" xfId="0" applyFont="1" applyFill="1" applyBorder="1" applyAlignment="1" applyProtection="1">
      <alignment horizontal="center" vertical="center"/>
    </xf>
    <xf numFmtId="0" fontId="37" fillId="3" borderId="43" xfId="0" applyFont="1" applyFill="1" applyBorder="1" applyAlignment="1" applyProtection="1">
      <alignment horizontal="center" vertical="center"/>
    </xf>
    <xf numFmtId="0" fontId="37" fillId="3" borderId="44" xfId="0" applyFont="1" applyFill="1" applyBorder="1" applyAlignment="1" applyProtection="1">
      <alignment horizontal="center" vertical="center"/>
    </xf>
    <xf numFmtId="0" fontId="40" fillId="3" borderId="1" xfId="0" applyFont="1" applyFill="1" applyBorder="1" applyAlignment="1" applyProtection="1">
      <alignment horizontal="center" vertical="center"/>
      <protection locked="0"/>
    </xf>
    <xf numFmtId="0" fontId="40" fillId="3" borderId="19" xfId="0" applyFont="1" applyFill="1" applyBorder="1" applyAlignment="1" applyProtection="1">
      <alignment horizontal="center" vertical="center"/>
      <protection locked="0"/>
    </xf>
    <xf numFmtId="0" fontId="26" fillId="35" borderId="80" xfId="0" applyFont="1" applyFill="1" applyBorder="1" applyAlignment="1" applyProtection="1">
      <alignment horizontal="center" vertical="center"/>
    </xf>
    <xf numFmtId="0" fontId="26" fillId="35" borderId="81" xfId="0" applyFont="1" applyFill="1" applyBorder="1" applyAlignment="1" applyProtection="1">
      <alignment horizontal="center" vertical="center"/>
    </xf>
    <xf numFmtId="0" fontId="26" fillId="35" borderId="13" xfId="0" applyFont="1" applyFill="1" applyBorder="1" applyAlignment="1" applyProtection="1">
      <alignment horizontal="center" vertical="center"/>
    </xf>
    <xf numFmtId="0" fontId="37" fillId="3" borderId="84" xfId="0" applyFont="1" applyFill="1" applyBorder="1" applyAlignment="1">
      <alignment horizontal="center" vertical="center"/>
    </xf>
    <xf numFmtId="0" fontId="37" fillId="3" borderId="85" xfId="0" applyFont="1" applyFill="1" applyBorder="1" applyAlignment="1">
      <alignment horizontal="center" vertical="center"/>
    </xf>
    <xf numFmtId="0" fontId="37" fillId="3" borderId="87" xfId="0" applyFont="1" applyFill="1" applyBorder="1" applyAlignment="1">
      <alignment horizontal="center" vertical="center"/>
    </xf>
    <xf numFmtId="0" fontId="37" fillId="3" borderId="88" xfId="0" applyFont="1" applyFill="1" applyBorder="1" applyAlignment="1">
      <alignment horizontal="center" vertical="center"/>
    </xf>
    <xf numFmtId="0" fontId="37" fillId="3" borderId="51" xfId="0" applyFont="1" applyFill="1" applyBorder="1" applyAlignment="1">
      <alignment horizontal="center" vertical="center"/>
    </xf>
    <xf numFmtId="0" fontId="37" fillId="3" borderId="52" xfId="0" applyFont="1" applyFill="1" applyBorder="1" applyAlignment="1">
      <alignment horizontal="center" vertical="center"/>
    </xf>
    <xf numFmtId="0" fontId="37" fillId="3" borderId="55" xfId="0" applyFont="1" applyFill="1" applyBorder="1" applyAlignment="1">
      <alignment horizontal="center" vertical="center"/>
    </xf>
    <xf numFmtId="0" fontId="37" fillId="3" borderId="56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Border="1" applyProtection="1">
      <alignment vertical="center"/>
      <protection hidden="1"/>
    </xf>
    <xf numFmtId="0" fontId="18" fillId="0" borderId="0" xfId="0" applyFont="1" applyBorder="1" applyAlignment="1">
      <alignment horizontal="center" vertical="center"/>
    </xf>
    <xf numFmtId="0" fontId="41" fillId="0" borderId="0" xfId="45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177" fontId="0" fillId="3" borderId="4" xfId="0" applyNumberFormat="1" applyFill="1" applyBorder="1" applyAlignment="1">
      <alignment horizontal="center" vertical="center"/>
    </xf>
    <xf numFmtId="176" fontId="3" fillId="3" borderId="17" xfId="1" applyNumberFormat="1" applyFont="1" applyFill="1" applyBorder="1" applyAlignment="1">
      <alignment horizontal="center" vertical="center"/>
    </xf>
  </cellXfs>
  <cellStyles count="52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1" xr:uid="{6E352231-5B6B-45B8-BB24-AC2C254C787A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00FF"/>
      <color rgb="FFCCFFCC"/>
      <color rgb="FF00CCFF"/>
      <color rgb="FFFF00FF"/>
      <color rgb="FFFFFF99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topLeftCell="A4" workbookViewId="0">
      <selection activeCell="B90" sqref="B90:F105"/>
    </sheetView>
  </sheetViews>
  <sheetFormatPr defaultRowHeight="17" x14ac:dyDescent="0.45"/>
  <sheetData>
    <row r="2" spans="2:11" ht="17.5" thickBot="1" x14ac:dyDescent="0.5"/>
    <row r="3" spans="2:11" x14ac:dyDescent="0.45">
      <c r="B3" s="158" t="s">
        <v>8</v>
      </c>
      <c r="C3" s="159"/>
      <c r="D3" s="159"/>
      <c r="E3" s="160"/>
      <c r="F3" s="15"/>
      <c r="G3" s="180" t="s">
        <v>72</v>
      </c>
      <c r="H3" s="181"/>
      <c r="I3" s="181"/>
      <c r="J3" s="182"/>
    </row>
    <row r="4" spans="2:11" x14ac:dyDescent="0.45">
      <c r="B4" s="13" t="s">
        <v>4</v>
      </c>
      <c r="C4" s="15"/>
      <c r="D4" s="15"/>
      <c r="E4" s="14" t="s">
        <v>3</v>
      </c>
      <c r="F4" s="15"/>
      <c r="G4" s="13" t="s">
        <v>4</v>
      </c>
      <c r="H4" s="15"/>
      <c r="I4" s="15"/>
      <c r="J4" s="14" t="s">
        <v>3</v>
      </c>
    </row>
    <row r="5" spans="2:11" ht="17.5" thickBot="1" x14ac:dyDescent="0.5">
      <c r="B5" s="30">
        <v>149</v>
      </c>
      <c r="C5" s="37">
        <v>33</v>
      </c>
      <c r="D5" s="37">
        <v>26</v>
      </c>
      <c r="E5" s="37">
        <v>59</v>
      </c>
      <c r="F5" s="164">
        <v>59</v>
      </c>
      <c r="G5" s="30">
        <v>147</v>
      </c>
      <c r="H5" s="37">
        <v>12</v>
      </c>
      <c r="I5" s="37">
        <v>1</v>
      </c>
      <c r="J5" s="37">
        <v>13</v>
      </c>
      <c r="K5" s="164">
        <v>13</v>
      </c>
    </row>
    <row r="6" spans="2:11" ht="17.5" thickBot="1" x14ac:dyDescent="0.5">
      <c r="B6" s="31">
        <v>148</v>
      </c>
      <c r="C6" s="36">
        <v>16</v>
      </c>
      <c r="D6" s="36">
        <v>12</v>
      </c>
      <c r="E6" s="36">
        <v>28</v>
      </c>
      <c r="F6" s="165">
        <v>87</v>
      </c>
      <c r="G6" s="31">
        <v>146</v>
      </c>
      <c r="H6" s="36">
        <v>566</v>
      </c>
      <c r="I6" s="36">
        <v>116</v>
      </c>
      <c r="J6" s="36">
        <v>682</v>
      </c>
      <c r="K6" s="165">
        <v>695</v>
      </c>
    </row>
    <row r="7" spans="2:11" ht="17.5" thickBot="1" x14ac:dyDescent="0.5">
      <c r="B7" s="31">
        <v>147</v>
      </c>
      <c r="C7" s="36">
        <v>86</v>
      </c>
      <c r="D7" s="36">
        <v>69</v>
      </c>
      <c r="E7" s="36">
        <v>155</v>
      </c>
      <c r="F7" s="165">
        <v>242</v>
      </c>
      <c r="G7" s="31">
        <v>145</v>
      </c>
      <c r="H7" s="36">
        <v>2</v>
      </c>
      <c r="I7" s="36">
        <v>0</v>
      </c>
      <c r="J7" s="36">
        <v>2</v>
      </c>
      <c r="K7" s="165">
        <v>697</v>
      </c>
    </row>
    <row r="8" spans="2:11" ht="17.5" thickBot="1" x14ac:dyDescent="0.5">
      <c r="B8" s="31">
        <v>146</v>
      </c>
      <c r="C8" s="32">
        <v>111</v>
      </c>
      <c r="D8" s="36">
        <v>88</v>
      </c>
      <c r="E8" s="36">
        <v>199</v>
      </c>
      <c r="F8" s="165">
        <v>441</v>
      </c>
      <c r="G8" s="31">
        <v>144</v>
      </c>
      <c r="H8" s="36">
        <v>110</v>
      </c>
      <c r="I8" s="36">
        <v>23</v>
      </c>
      <c r="J8" s="36">
        <v>133</v>
      </c>
      <c r="K8" s="165">
        <v>830</v>
      </c>
    </row>
    <row r="9" spans="2:11" ht="17.5" thickBot="1" x14ac:dyDescent="0.5">
      <c r="B9" s="31">
        <v>145</v>
      </c>
      <c r="C9" s="32">
        <v>156</v>
      </c>
      <c r="D9" s="32">
        <v>154</v>
      </c>
      <c r="E9" s="36">
        <v>310</v>
      </c>
      <c r="F9" s="165">
        <v>751</v>
      </c>
      <c r="G9" s="31">
        <v>143</v>
      </c>
      <c r="H9" s="166">
        <v>1026</v>
      </c>
      <c r="I9" s="36">
        <v>290</v>
      </c>
      <c r="J9" s="166">
        <v>1316</v>
      </c>
      <c r="K9" s="167">
        <v>2146</v>
      </c>
    </row>
    <row r="10" spans="2:11" ht="17.5" thickBot="1" x14ac:dyDescent="0.5">
      <c r="B10" s="31">
        <v>144</v>
      </c>
      <c r="C10" s="32">
        <v>255</v>
      </c>
      <c r="D10" s="32">
        <v>186</v>
      </c>
      <c r="E10" s="36">
        <v>443</v>
      </c>
      <c r="F10" s="167">
        <v>1194</v>
      </c>
      <c r="G10" s="31">
        <v>142</v>
      </c>
      <c r="H10" s="36">
        <v>23</v>
      </c>
      <c r="I10" s="36">
        <v>4</v>
      </c>
      <c r="J10" s="36">
        <v>27</v>
      </c>
      <c r="K10" s="167">
        <v>2173</v>
      </c>
    </row>
    <row r="11" spans="2:11" ht="17.5" thickBot="1" x14ac:dyDescent="0.5">
      <c r="B11" s="31">
        <v>143</v>
      </c>
      <c r="C11" s="32">
        <v>181</v>
      </c>
      <c r="D11" s="32">
        <v>190</v>
      </c>
      <c r="E11" s="36">
        <v>372</v>
      </c>
      <c r="F11" s="167">
        <v>1566</v>
      </c>
      <c r="G11" s="31">
        <v>141</v>
      </c>
      <c r="H11" s="36">
        <v>178</v>
      </c>
      <c r="I11" s="36">
        <v>53</v>
      </c>
      <c r="J11" s="36">
        <v>231</v>
      </c>
      <c r="K11" s="167">
        <v>2404</v>
      </c>
    </row>
    <row r="12" spans="2:11" ht="17.5" thickBot="1" x14ac:dyDescent="0.5">
      <c r="B12" s="31">
        <v>142</v>
      </c>
      <c r="C12" s="32">
        <v>415</v>
      </c>
      <c r="D12" s="32">
        <v>345</v>
      </c>
      <c r="E12" s="36">
        <v>762</v>
      </c>
      <c r="F12" s="167">
        <v>2328</v>
      </c>
      <c r="G12" s="31">
        <v>140</v>
      </c>
      <c r="H12" s="166">
        <v>1851</v>
      </c>
      <c r="I12" s="36">
        <v>608</v>
      </c>
      <c r="J12" s="166">
        <v>2465</v>
      </c>
      <c r="K12" s="167">
        <v>4869</v>
      </c>
    </row>
    <row r="13" spans="2:11" ht="17.5" thickBot="1" x14ac:dyDescent="0.5">
      <c r="B13" s="31">
        <v>141</v>
      </c>
      <c r="C13" s="32">
        <v>372</v>
      </c>
      <c r="D13" s="32">
        <v>364</v>
      </c>
      <c r="E13" s="36">
        <v>736</v>
      </c>
      <c r="F13" s="167">
        <v>3064</v>
      </c>
      <c r="G13" s="31">
        <v>139</v>
      </c>
      <c r="H13" s="36">
        <v>21</v>
      </c>
      <c r="I13" s="36">
        <v>6</v>
      </c>
      <c r="J13" s="36">
        <v>27</v>
      </c>
      <c r="K13" s="167">
        <v>4896</v>
      </c>
    </row>
    <row r="14" spans="2:11" ht="17.5" thickBot="1" x14ac:dyDescent="0.5">
      <c r="B14" s="31">
        <v>140</v>
      </c>
      <c r="C14" s="32">
        <v>583</v>
      </c>
      <c r="D14" s="32">
        <v>519</v>
      </c>
      <c r="E14" s="166">
        <v>1103</v>
      </c>
      <c r="F14" s="167">
        <v>4167</v>
      </c>
      <c r="G14" s="31">
        <v>138</v>
      </c>
      <c r="H14" s="36">
        <v>278</v>
      </c>
      <c r="I14" s="36">
        <v>97</v>
      </c>
      <c r="J14" s="36">
        <v>376</v>
      </c>
      <c r="K14" s="167">
        <v>5272</v>
      </c>
    </row>
    <row r="15" spans="2:11" ht="17.5" thickBot="1" x14ac:dyDescent="0.5">
      <c r="B15" s="31">
        <v>139</v>
      </c>
      <c r="C15" s="32">
        <v>613</v>
      </c>
      <c r="D15" s="32">
        <v>569</v>
      </c>
      <c r="E15" s="166">
        <v>1183</v>
      </c>
      <c r="F15" s="167">
        <v>5350</v>
      </c>
      <c r="G15" s="31">
        <v>137</v>
      </c>
      <c r="H15" s="166">
        <v>3266</v>
      </c>
      <c r="I15" s="166">
        <v>1261</v>
      </c>
      <c r="J15" s="166">
        <v>4536</v>
      </c>
      <c r="K15" s="167">
        <v>9808</v>
      </c>
    </row>
    <row r="16" spans="2:11" ht="17.5" thickBot="1" x14ac:dyDescent="0.5">
      <c r="B16" s="31">
        <v>138</v>
      </c>
      <c r="C16" s="32">
        <v>719</v>
      </c>
      <c r="D16" s="32">
        <v>681</v>
      </c>
      <c r="E16" s="166">
        <v>1404</v>
      </c>
      <c r="F16" s="167">
        <v>6754</v>
      </c>
      <c r="G16" s="31">
        <v>136</v>
      </c>
      <c r="H16" s="36">
        <v>19</v>
      </c>
      <c r="I16" s="36">
        <v>15</v>
      </c>
      <c r="J16" s="36">
        <v>34</v>
      </c>
      <c r="K16" s="167">
        <v>9842</v>
      </c>
    </row>
    <row r="17" spans="2:11" ht="17.5" thickBot="1" x14ac:dyDescent="0.5">
      <c r="B17" s="31">
        <v>137</v>
      </c>
      <c r="C17" s="32">
        <v>809</v>
      </c>
      <c r="D17" s="32">
        <v>768</v>
      </c>
      <c r="E17" s="166">
        <v>1577</v>
      </c>
      <c r="F17" s="167">
        <v>8331</v>
      </c>
      <c r="G17" s="31">
        <v>135</v>
      </c>
      <c r="H17" s="36">
        <v>435</v>
      </c>
      <c r="I17" s="36">
        <v>230</v>
      </c>
      <c r="J17" s="36">
        <v>665</v>
      </c>
      <c r="K17" s="167">
        <v>10507</v>
      </c>
    </row>
    <row r="18" spans="2:11" ht="17.5" thickBot="1" x14ac:dyDescent="0.5">
      <c r="B18" s="31">
        <v>136</v>
      </c>
      <c r="C18" s="32">
        <v>938</v>
      </c>
      <c r="D18" s="32">
        <v>911</v>
      </c>
      <c r="E18" s="166">
        <v>1855</v>
      </c>
      <c r="F18" s="167">
        <v>10186</v>
      </c>
      <c r="G18" s="31">
        <v>134</v>
      </c>
      <c r="H18" s="166">
        <v>3717</v>
      </c>
      <c r="I18" s="166">
        <v>1621</v>
      </c>
      <c r="J18" s="166">
        <v>5344</v>
      </c>
      <c r="K18" s="167">
        <v>15851</v>
      </c>
    </row>
    <row r="19" spans="2:11" ht="17.5" thickBot="1" x14ac:dyDescent="0.5">
      <c r="B19" s="31">
        <v>135</v>
      </c>
      <c r="C19" s="168">
        <v>1097</v>
      </c>
      <c r="D19" s="32">
        <v>995</v>
      </c>
      <c r="E19" s="166">
        <v>2101</v>
      </c>
      <c r="F19" s="167">
        <v>12287</v>
      </c>
      <c r="G19" s="31">
        <v>133</v>
      </c>
      <c r="H19" s="166">
        <v>1330</v>
      </c>
      <c r="I19" s="36">
        <v>611</v>
      </c>
      <c r="J19" s="166">
        <v>1943</v>
      </c>
      <c r="K19" s="167">
        <v>17794</v>
      </c>
    </row>
    <row r="20" spans="2:11" ht="17.5" thickBot="1" x14ac:dyDescent="0.5">
      <c r="B20" s="31">
        <v>134</v>
      </c>
      <c r="C20" s="168">
        <v>1015</v>
      </c>
      <c r="D20" s="32">
        <v>979</v>
      </c>
      <c r="E20" s="166">
        <v>1997</v>
      </c>
      <c r="F20" s="167">
        <v>14284</v>
      </c>
      <c r="G20" s="31">
        <v>132</v>
      </c>
      <c r="H20" s="36">
        <v>727</v>
      </c>
      <c r="I20" s="36">
        <v>532</v>
      </c>
      <c r="J20" s="166">
        <v>1260</v>
      </c>
      <c r="K20" s="167">
        <v>19054</v>
      </c>
    </row>
    <row r="21" spans="2:11" ht="17.5" thickBot="1" x14ac:dyDescent="0.5">
      <c r="B21" s="31">
        <v>133</v>
      </c>
      <c r="C21" s="168">
        <v>1267</v>
      </c>
      <c r="D21" s="168">
        <v>1372</v>
      </c>
      <c r="E21" s="166">
        <v>2643</v>
      </c>
      <c r="F21" s="167">
        <v>16927</v>
      </c>
      <c r="G21" s="31">
        <v>131</v>
      </c>
      <c r="H21" s="166">
        <v>1793</v>
      </c>
      <c r="I21" s="36">
        <v>811</v>
      </c>
      <c r="J21" s="166">
        <v>2609</v>
      </c>
      <c r="K21" s="167">
        <v>21663</v>
      </c>
    </row>
    <row r="22" spans="2:11" ht="17.5" thickBot="1" x14ac:dyDescent="0.5">
      <c r="B22" s="31">
        <v>132</v>
      </c>
      <c r="C22" s="168">
        <v>1420</v>
      </c>
      <c r="D22" s="168">
        <v>1356</v>
      </c>
      <c r="E22" s="166">
        <v>2781</v>
      </c>
      <c r="F22" s="167">
        <v>19708</v>
      </c>
      <c r="G22" s="31">
        <v>130</v>
      </c>
      <c r="H22" s="166">
        <v>4697</v>
      </c>
      <c r="I22" s="166">
        <v>2330</v>
      </c>
      <c r="J22" s="166">
        <v>7036</v>
      </c>
      <c r="K22" s="167">
        <v>28699</v>
      </c>
    </row>
    <row r="23" spans="2:11" ht="17.5" thickBot="1" x14ac:dyDescent="0.5">
      <c r="B23" s="31">
        <v>131</v>
      </c>
      <c r="C23" s="168">
        <v>1533</v>
      </c>
      <c r="D23" s="168">
        <v>1649</v>
      </c>
      <c r="E23" s="166">
        <v>3189</v>
      </c>
      <c r="F23" s="167">
        <v>22897</v>
      </c>
      <c r="G23" s="31">
        <v>129</v>
      </c>
      <c r="H23" s="166">
        <v>1299</v>
      </c>
      <c r="I23" s="166">
        <v>1006</v>
      </c>
      <c r="J23" s="166">
        <v>2312</v>
      </c>
      <c r="K23" s="167">
        <v>31011</v>
      </c>
    </row>
    <row r="24" spans="2:11" ht="17.5" thickBot="1" x14ac:dyDescent="0.5">
      <c r="B24" s="31">
        <v>130</v>
      </c>
      <c r="C24" s="168">
        <v>1613</v>
      </c>
      <c r="D24" s="168">
        <v>1669</v>
      </c>
      <c r="E24" s="166">
        <v>3287</v>
      </c>
      <c r="F24" s="167">
        <v>26184</v>
      </c>
      <c r="G24" s="31">
        <v>128</v>
      </c>
      <c r="H24" s="166">
        <v>2650</v>
      </c>
      <c r="I24" s="166">
        <v>1465</v>
      </c>
      <c r="J24" s="166">
        <v>4123</v>
      </c>
      <c r="K24" s="167">
        <v>35134</v>
      </c>
    </row>
    <row r="25" spans="2:11" ht="17.5" thickBot="1" x14ac:dyDescent="0.5">
      <c r="B25" s="31">
        <v>129</v>
      </c>
      <c r="C25" s="168">
        <v>1695</v>
      </c>
      <c r="D25" s="168">
        <v>1780</v>
      </c>
      <c r="E25" s="166">
        <v>3481</v>
      </c>
      <c r="F25" s="167">
        <v>29665</v>
      </c>
      <c r="G25" s="31">
        <v>127</v>
      </c>
      <c r="H25" s="166">
        <v>4757</v>
      </c>
      <c r="I25" s="166">
        <v>2833</v>
      </c>
      <c r="J25" s="166">
        <v>7610</v>
      </c>
      <c r="K25" s="167">
        <v>42744</v>
      </c>
    </row>
    <row r="26" spans="2:11" ht="17.5" thickBot="1" x14ac:dyDescent="0.5">
      <c r="B26" s="31">
        <v>128</v>
      </c>
      <c r="C26" s="168">
        <v>1877</v>
      </c>
      <c r="D26" s="168">
        <v>1951</v>
      </c>
      <c r="E26" s="166">
        <v>3836</v>
      </c>
      <c r="F26" s="167">
        <v>33501</v>
      </c>
      <c r="G26" s="31">
        <v>126</v>
      </c>
      <c r="H26" s="166">
        <v>1745</v>
      </c>
      <c r="I26" s="166">
        <v>1419</v>
      </c>
      <c r="J26" s="166">
        <v>3174</v>
      </c>
      <c r="K26" s="167">
        <v>45918</v>
      </c>
    </row>
    <row r="27" spans="2:11" ht="17.5" thickBot="1" x14ac:dyDescent="0.5">
      <c r="B27" s="31">
        <v>127</v>
      </c>
      <c r="C27" s="168">
        <v>1971</v>
      </c>
      <c r="D27" s="168">
        <v>2141</v>
      </c>
      <c r="E27" s="166">
        <v>4127</v>
      </c>
      <c r="F27" s="167">
        <v>37628</v>
      </c>
      <c r="G27" s="31">
        <v>125</v>
      </c>
      <c r="H27" s="166">
        <v>3623</v>
      </c>
      <c r="I27" s="166">
        <v>2138</v>
      </c>
      <c r="J27" s="166">
        <v>5772</v>
      </c>
      <c r="K27" s="167">
        <v>51690</v>
      </c>
    </row>
    <row r="28" spans="2:11" ht="17.5" thickBot="1" x14ac:dyDescent="0.5">
      <c r="B28" s="31">
        <v>126</v>
      </c>
      <c r="C28" s="168">
        <v>2020</v>
      </c>
      <c r="D28" s="168">
        <v>2061</v>
      </c>
      <c r="E28" s="166">
        <v>4088</v>
      </c>
      <c r="F28" s="167">
        <v>41716</v>
      </c>
      <c r="G28" s="31">
        <v>124</v>
      </c>
      <c r="H28" s="166">
        <v>4039</v>
      </c>
      <c r="I28" s="166">
        <v>2733</v>
      </c>
      <c r="J28" s="166">
        <v>6790</v>
      </c>
      <c r="K28" s="167">
        <v>58480</v>
      </c>
    </row>
    <row r="29" spans="2:11" ht="17.5" thickBot="1" x14ac:dyDescent="0.5">
      <c r="B29" s="31">
        <v>125</v>
      </c>
      <c r="C29" s="168">
        <v>1810</v>
      </c>
      <c r="D29" s="168">
        <v>1831</v>
      </c>
      <c r="E29" s="166">
        <v>3652</v>
      </c>
      <c r="F29" s="167">
        <v>45368</v>
      </c>
      <c r="G29" s="31">
        <v>123</v>
      </c>
      <c r="H29" s="166">
        <v>1260</v>
      </c>
      <c r="I29" s="166">
        <v>1143</v>
      </c>
      <c r="J29" s="166">
        <v>2412</v>
      </c>
      <c r="K29" s="167">
        <v>60892</v>
      </c>
    </row>
    <row r="30" spans="2:11" ht="17.5" thickBot="1" x14ac:dyDescent="0.5">
      <c r="B30" s="31">
        <v>124</v>
      </c>
      <c r="C30" s="168">
        <v>2368</v>
      </c>
      <c r="D30" s="168">
        <v>2612</v>
      </c>
      <c r="E30" s="166">
        <v>4984</v>
      </c>
      <c r="F30" s="167">
        <v>50352</v>
      </c>
      <c r="G30" s="31">
        <v>122</v>
      </c>
      <c r="H30" s="166">
        <v>4794</v>
      </c>
      <c r="I30" s="166">
        <v>3370</v>
      </c>
      <c r="J30" s="166">
        <v>8180</v>
      </c>
      <c r="K30" s="167">
        <v>69072</v>
      </c>
    </row>
    <row r="31" spans="2:11" ht="17.5" thickBot="1" x14ac:dyDescent="0.5">
      <c r="B31" s="31">
        <v>123</v>
      </c>
      <c r="C31" s="168">
        <v>2331</v>
      </c>
      <c r="D31" s="168">
        <v>2565</v>
      </c>
      <c r="E31" s="166">
        <v>4901</v>
      </c>
      <c r="F31" s="167">
        <v>55253</v>
      </c>
      <c r="G31" s="31">
        <v>121</v>
      </c>
      <c r="H31" s="166">
        <v>3597</v>
      </c>
      <c r="I31" s="166">
        <v>2648</v>
      </c>
      <c r="J31" s="166">
        <v>6258</v>
      </c>
      <c r="K31" s="167">
        <v>75330</v>
      </c>
    </row>
    <row r="32" spans="2:11" ht="17.5" thickBot="1" x14ac:dyDescent="0.5">
      <c r="B32" s="31">
        <v>122</v>
      </c>
      <c r="C32" s="168">
        <v>2419</v>
      </c>
      <c r="D32" s="168">
        <v>2784</v>
      </c>
      <c r="E32" s="166">
        <v>5218</v>
      </c>
      <c r="F32" s="167">
        <v>60471</v>
      </c>
      <c r="G32" s="31">
        <v>120</v>
      </c>
      <c r="H32" s="166">
        <v>2169</v>
      </c>
      <c r="I32" s="166">
        <v>2158</v>
      </c>
      <c r="J32" s="166">
        <v>4335</v>
      </c>
      <c r="K32" s="167">
        <v>79665</v>
      </c>
    </row>
    <row r="33" spans="2:11" ht="17.5" thickBot="1" x14ac:dyDescent="0.5">
      <c r="B33" s="31">
        <v>121</v>
      </c>
      <c r="C33" s="168">
        <v>2660</v>
      </c>
      <c r="D33" s="168">
        <v>3048</v>
      </c>
      <c r="E33" s="166">
        <v>5719</v>
      </c>
      <c r="F33" s="167">
        <v>66190</v>
      </c>
      <c r="G33" s="31">
        <v>119</v>
      </c>
      <c r="H33" s="166">
        <v>2765</v>
      </c>
      <c r="I33" s="166">
        <v>2083</v>
      </c>
      <c r="J33" s="166">
        <v>4856</v>
      </c>
      <c r="K33" s="167">
        <v>84521</v>
      </c>
    </row>
    <row r="34" spans="2:11" ht="17.5" thickBot="1" x14ac:dyDescent="0.5">
      <c r="B34" s="31">
        <v>120</v>
      </c>
      <c r="C34" s="168">
        <v>2579</v>
      </c>
      <c r="D34" s="168">
        <v>3006</v>
      </c>
      <c r="E34" s="166">
        <v>5593</v>
      </c>
      <c r="F34" s="167">
        <v>71783</v>
      </c>
      <c r="G34" s="31">
        <v>118</v>
      </c>
      <c r="H34" s="166">
        <v>4948</v>
      </c>
      <c r="I34" s="166">
        <v>3700</v>
      </c>
      <c r="J34" s="166">
        <v>8672</v>
      </c>
      <c r="K34" s="167">
        <v>93193</v>
      </c>
    </row>
    <row r="35" spans="2:11" ht="17.5" thickBot="1" x14ac:dyDescent="0.5">
      <c r="B35" s="33">
        <v>119</v>
      </c>
      <c r="C35" s="169">
        <v>2766</v>
      </c>
      <c r="D35" s="169">
        <v>3201</v>
      </c>
      <c r="E35" s="170">
        <v>5978</v>
      </c>
      <c r="F35" s="171">
        <v>77761</v>
      </c>
      <c r="G35" s="33">
        <v>117</v>
      </c>
      <c r="H35" s="170">
        <v>2584</v>
      </c>
      <c r="I35" s="170">
        <v>2477</v>
      </c>
      <c r="J35" s="170">
        <v>5071</v>
      </c>
      <c r="K35" s="171">
        <v>98264</v>
      </c>
    </row>
    <row r="36" spans="2:11" ht="17.5" thickBot="1" x14ac:dyDescent="0.5">
      <c r="B36" s="30">
        <v>118</v>
      </c>
      <c r="C36" s="172">
        <v>2928</v>
      </c>
      <c r="D36" s="172">
        <v>3448</v>
      </c>
      <c r="E36" s="173">
        <v>6385</v>
      </c>
      <c r="F36" s="174">
        <v>84146</v>
      </c>
      <c r="G36" s="30">
        <v>116</v>
      </c>
      <c r="H36" s="173">
        <v>3551</v>
      </c>
      <c r="I36" s="175">
        <v>3057</v>
      </c>
      <c r="J36" s="173">
        <v>6619</v>
      </c>
      <c r="K36" s="174">
        <v>104883</v>
      </c>
    </row>
    <row r="37" spans="2:11" ht="17.5" thickBot="1" x14ac:dyDescent="0.5">
      <c r="B37" s="31">
        <v>117</v>
      </c>
      <c r="C37" s="168">
        <v>2798</v>
      </c>
      <c r="D37" s="168">
        <v>3331</v>
      </c>
      <c r="E37" s="166">
        <v>6140</v>
      </c>
      <c r="F37" s="34">
        <v>90286</v>
      </c>
      <c r="G37" s="31">
        <v>115</v>
      </c>
      <c r="H37" s="166">
        <v>3494</v>
      </c>
      <c r="I37" s="176">
        <v>2959</v>
      </c>
      <c r="J37" s="166">
        <v>6460</v>
      </c>
      <c r="K37" s="34">
        <v>111343</v>
      </c>
    </row>
    <row r="38" spans="2:11" ht="17.5" thickBot="1" x14ac:dyDescent="0.5">
      <c r="B38" s="31">
        <v>116</v>
      </c>
      <c r="C38" s="168">
        <v>2816</v>
      </c>
      <c r="D38" s="168">
        <v>3424</v>
      </c>
      <c r="E38" s="166">
        <v>6250</v>
      </c>
      <c r="F38" s="34">
        <v>96536</v>
      </c>
      <c r="G38" s="31">
        <v>114</v>
      </c>
      <c r="H38" s="166">
        <v>3454</v>
      </c>
      <c r="I38" s="176">
        <v>3296</v>
      </c>
      <c r="J38" s="166">
        <v>6762</v>
      </c>
      <c r="K38" s="34">
        <v>118105</v>
      </c>
    </row>
    <row r="39" spans="2:11" ht="17.5" thickBot="1" x14ac:dyDescent="0.5">
      <c r="B39" s="31">
        <v>115</v>
      </c>
      <c r="C39" s="168">
        <v>3210</v>
      </c>
      <c r="D39" s="168">
        <v>3636</v>
      </c>
      <c r="E39" s="166">
        <v>6861</v>
      </c>
      <c r="F39" s="34">
        <v>103397</v>
      </c>
      <c r="G39" s="31">
        <v>113</v>
      </c>
      <c r="H39" s="166">
        <v>3539</v>
      </c>
      <c r="I39" s="176">
        <v>3195</v>
      </c>
      <c r="J39" s="166">
        <v>6748</v>
      </c>
      <c r="K39" s="34">
        <v>124853</v>
      </c>
    </row>
    <row r="40" spans="2:11" ht="17.5" thickBot="1" x14ac:dyDescent="0.5">
      <c r="B40" s="31">
        <v>114</v>
      </c>
      <c r="C40" s="168">
        <v>3194</v>
      </c>
      <c r="D40" s="168">
        <v>3739</v>
      </c>
      <c r="E40" s="166">
        <v>6951</v>
      </c>
      <c r="F40" s="34">
        <v>110348</v>
      </c>
      <c r="G40" s="31">
        <v>112</v>
      </c>
      <c r="H40" s="166">
        <v>2453</v>
      </c>
      <c r="I40" s="176">
        <v>2566</v>
      </c>
      <c r="J40" s="166">
        <v>5031</v>
      </c>
      <c r="K40" s="34">
        <v>129884</v>
      </c>
    </row>
    <row r="41" spans="2:11" ht="17.5" thickBot="1" x14ac:dyDescent="0.5">
      <c r="B41" s="31">
        <v>113</v>
      </c>
      <c r="C41" s="168">
        <v>3063</v>
      </c>
      <c r="D41" s="168">
        <v>3614</v>
      </c>
      <c r="E41" s="166">
        <v>6693</v>
      </c>
      <c r="F41" s="34">
        <v>117041</v>
      </c>
      <c r="G41" s="31">
        <v>111</v>
      </c>
      <c r="H41" s="166">
        <v>2678</v>
      </c>
      <c r="I41" s="176">
        <v>2806</v>
      </c>
      <c r="J41" s="166">
        <v>5498</v>
      </c>
      <c r="K41" s="34">
        <v>135382</v>
      </c>
    </row>
    <row r="42" spans="2:11" ht="17.5" thickBot="1" x14ac:dyDescent="0.5">
      <c r="B42" s="31">
        <v>112</v>
      </c>
      <c r="C42" s="168">
        <v>2546</v>
      </c>
      <c r="D42" s="168">
        <v>2963</v>
      </c>
      <c r="E42" s="166">
        <v>5520</v>
      </c>
      <c r="F42" s="34">
        <v>122561</v>
      </c>
      <c r="G42" s="31">
        <v>110</v>
      </c>
      <c r="H42" s="166">
        <v>3890</v>
      </c>
      <c r="I42" s="176">
        <v>3623</v>
      </c>
      <c r="J42" s="166">
        <v>7527</v>
      </c>
      <c r="K42" s="34">
        <v>142909</v>
      </c>
    </row>
    <row r="43" spans="2:11" ht="17.5" thickBot="1" x14ac:dyDescent="0.5">
      <c r="B43" s="31">
        <v>111</v>
      </c>
      <c r="C43" s="168">
        <v>3242</v>
      </c>
      <c r="D43" s="168">
        <v>3836</v>
      </c>
      <c r="E43" s="166">
        <v>7092</v>
      </c>
      <c r="F43" s="34">
        <v>129653</v>
      </c>
      <c r="G43" s="31">
        <v>109</v>
      </c>
      <c r="H43" s="166">
        <v>2551</v>
      </c>
      <c r="I43" s="176">
        <v>2860</v>
      </c>
      <c r="J43" s="166">
        <v>5427</v>
      </c>
      <c r="K43" s="34">
        <v>148336</v>
      </c>
    </row>
    <row r="44" spans="2:11" ht="17.5" thickBot="1" x14ac:dyDescent="0.5">
      <c r="B44" s="31">
        <v>110</v>
      </c>
      <c r="C44" s="168">
        <v>3309</v>
      </c>
      <c r="D44" s="168">
        <v>3944</v>
      </c>
      <c r="E44" s="166">
        <v>7268</v>
      </c>
      <c r="F44" s="34">
        <v>136921</v>
      </c>
      <c r="G44" s="31">
        <v>108</v>
      </c>
      <c r="H44" s="166">
        <v>2560</v>
      </c>
      <c r="I44" s="176">
        <v>2568</v>
      </c>
      <c r="J44" s="166">
        <v>5138</v>
      </c>
      <c r="K44" s="34">
        <v>153474</v>
      </c>
    </row>
    <row r="45" spans="2:11" ht="17.5" thickBot="1" x14ac:dyDescent="0.5">
      <c r="B45" s="31">
        <v>109</v>
      </c>
      <c r="C45" s="168">
        <v>3004</v>
      </c>
      <c r="D45" s="168">
        <v>3449</v>
      </c>
      <c r="E45" s="166">
        <v>6465</v>
      </c>
      <c r="F45" s="34">
        <v>143386</v>
      </c>
      <c r="G45" s="31">
        <v>107</v>
      </c>
      <c r="H45" s="166">
        <v>2817</v>
      </c>
      <c r="I45" s="176">
        <v>2830</v>
      </c>
      <c r="J45" s="166">
        <v>5658</v>
      </c>
      <c r="K45" s="34">
        <v>159132</v>
      </c>
    </row>
    <row r="46" spans="2:11" ht="17.5" thickBot="1" x14ac:dyDescent="0.5">
      <c r="B46" s="31">
        <v>108</v>
      </c>
      <c r="C46" s="168">
        <v>3375</v>
      </c>
      <c r="D46" s="168">
        <v>4102</v>
      </c>
      <c r="E46" s="166">
        <v>7499</v>
      </c>
      <c r="F46" s="34">
        <v>150885</v>
      </c>
      <c r="G46" s="31">
        <v>106</v>
      </c>
      <c r="H46" s="166">
        <v>3147</v>
      </c>
      <c r="I46" s="176">
        <v>3271</v>
      </c>
      <c r="J46" s="166">
        <v>6435</v>
      </c>
      <c r="K46" s="34">
        <v>165567</v>
      </c>
    </row>
    <row r="47" spans="2:11" ht="17.5" thickBot="1" x14ac:dyDescent="0.5">
      <c r="B47" s="31">
        <v>107</v>
      </c>
      <c r="C47" s="168">
        <v>3336</v>
      </c>
      <c r="D47" s="168">
        <v>3841</v>
      </c>
      <c r="E47" s="166">
        <v>7194</v>
      </c>
      <c r="F47" s="34">
        <v>158079</v>
      </c>
      <c r="G47" s="31">
        <v>105</v>
      </c>
      <c r="H47" s="166">
        <v>2739</v>
      </c>
      <c r="I47" s="176">
        <v>3123</v>
      </c>
      <c r="J47" s="166">
        <v>5881</v>
      </c>
      <c r="K47" s="34">
        <v>171448</v>
      </c>
    </row>
    <row r="48" spans="2:11" ht="17.5" thickBot="1" x14ac:dyDescent="0.5">
      <c r="B48" s="31">
        <v>106</v>
      </c>
      <c r="C48" s="168">
        <v>3312</v>
      </c>
      <c r="D48" s="168">
        <v>3900</v>
      </c>
      <c r="E48" s="166">
        <v>7227</v>
      </c>
      <c r="F48" s="34">
        <v>165306</v>
      </c>
      <c r="G48" s="31">
        <v>104</v>
      </c>
      <c r="H48" s="166">
        <v>1997</v>
      </c>
      <c r="I48" s="176">
        <v>2258</v>
      </c>
      <c r="J48" s="166">
        <v>4268</v>
      </c>
      <c r="K48" s="34">
        <v>175716</v>
      </c>
    </row>
    <row r="49" spans="2:11" ht="17.5" thickBot="1" x14ac:dyDescent="0.5">
      <c r="B49" s="31">
        <v>105</v>
      </c>
      <c r="C49" s="168">
        <v>3379</v>
      </c>
      <c r="D49" s="168">
        <v>3746</v>
      </c>
      <c r="E49" s="166">
        <v>7144</v>
      </c>
      <c r="F49" s="34">
        <v>172450</v>
      </c>
      <c r="G49" s="31">
        <v>103</v>
      </c>
      <c r="H49" s="166">
        <v>2320</v>
      </c>
      <c r="I49" s="176">
        <v>2843</v>
      </c>
      <c r="J49" s="166">
        <v>5175</v>
      </c>
      <c r="K49" s="34">
        <v>180891</v>
      </c>
    </row>
    <row r="50" spans="2:11" ht="17.5" thickBot="1" x14ac:dyDescent="0.5">
      <c r="B50" s="31">
        <v>104</v>
      </c>
      <c r="C50" s="168">
        <v>3324</v>
      </c>
      <c r="D50" s="168">
        <v>3772</v>
      </c>
      <c r="E50" s="166">
        <v>7105</v>
      </c>
      <c r="F50" s="34">
        <v>179555</v>
      </c>
      <c r="G50" s="31">
        <v>102</v>
      </c>
      <c r="H50" s="166">
        <v>2973</v>
      </c>
      <c r="I50" s="176">
        <v>3407</v>
      </c>
      <c r="J50" s="166">
        <v>6391</v>
      </c>
      <c r="K50" s="34">
        <v>187282</v>
      </c>
    </row>
    <row r="51" spans="2:11" ht="17.5" thickBot="1" x14ac:dyDescent="0.5">
      <c r="B51" s="31">
        <v>103</v>
      </c>
      <c r="C51" s="168">
        <v>3260</v>
      </c>
      <c r="D51" s="168">
        <v>3682</v>
      </c>
      <c r="E51" s="166">
        <v>6958</v>
      </c>
      <c r="F51" s="34">
        <v>186513</v>
      </c>
      <c r="G51" s="31">
        <v>101</v>
      </c>
      <c r="H51" s="166">
        <v>2127</v>
      </c>
      <c r="I51" s="176">
        <v>2679</v>
      </c>
      <c r="J51" s="166">
        <v>4818</v>
      </c>
      <c r="K51" s="34">
        <v>192100</v>
      </c>
    </row>
    <row r="52" spans="2:11" ht="17.5" thickBot="1" x14ac:dyDescent="0.5">
      <c r="B52" s="31">
        <v>102</v>
      </c>
      <c r="C52" s="168">
        <v>3197</v>
      </c>
      <c r="D52" s="168">
        <v>3584</v>
      </c>
      <c r="E52" s="166">
        <v>6796</v>
      </c>
      <c r="F52" s="34">
        <v>193309</v>
      </c>
      <c r="G52" s="31">
        <v>100</v>
      </c>
      <c r="H52" s="166">
        <v>2221</v>
      </c>
      <c r="I52" s="176">
        <v>2744</v>
      </c>
      <c r="J52" s="166">
        <v>4978</v>
      </c>
      <c r="K52" s="34">
        <v>197078</v>
      </c>
    </row>
    <row r="53" spans="2:11" ht="17.5" thickBot="1" x14ac:dyDescent="0.5">
      <c r="B53" s="31">
        <v>101</v>
      </c>
      <c r="C53" s="168">
        <v>3221</v>
      </c>
      <c r="D53" s="168">
        <v>3665</v>
      </c>
      <c r="E53" s="166">
        <v>6906</v>
      </c>
      <c r="F53" s="34">
        <v>200215</v>
      </c>
      <c r="G53" s="31">
        <v>99</v>
      </c>
      <c r="H53" s="166">
        <v>2427</v>
      </c>
      <c r="I53" s="176">
        <v>2821</v>
      </c>
      <c r="J53" s="166">
        <v>5254</v>
      </c>
      <c r="K53" s="34">
        <v>202332</v>
      </c>
    </row>
    <row r="54" spans="2:11" ht="17.5" thickBot="1" x14ac:dyDescent="0.5">
      <c r="B54" s="31">
        <v>100</v>
      </c>
      <c r="C54" s="168">
        <v>2996</v>
      </c>
      <c r="D54" s="168">
        <v>3502</v>
      </c>
      <c r="E54" s="166">
        <v>6507</v>
      </c>
      <c r="F54" s="34">
        <v>206722</v>
      </c>
      <c r="G54" s="31">
        <v>98</v>
      </c>
      <c r="H54" s="166">
        <v>2587</v>
      </c>
      <c r="I54" s="176">
        <v>3116</v>
      </c>
      <c r="J54" s="166">
        <v>5713</v>
      </c>
      <c r="K54" s="34">
        <v>208045</v>
      </c>
    </row>
    <row r="55" spans="2:11" ht="17.5" thickBot="1" x14ac:dyDescent="0.5">
      <c r="B55" s="31">
        <v>99</v>
      </c>
      <c r="C55" s="168">
        <v>3104</v>
      </c>
      <c r="D55" s="168">
        <v>3584</v>
      </c>
      <c r="E55" s="166">
        <v>6707</v>
      </c>
      <c r="F55" s="34">
        <v>213429</v>
      </c>
      <c r="G55" s="31">
        <v>97</v>
      </c>
      <c r="H55" s="166">
        <v>2127</v>
      </c>
      <c r="I55" s="176">
        <v>2432</v>
      </c>
      <c r="J55" s="166">
        <v>4570</v>
      </c>
      <c r="K55" s="34">
        <v>212615</v>
      </c>
    </row>
    <row r="56" spans="2:11" ht="17.5" thickBot="1" x14ac:dyDescent="0.5">
      <c r="B56" s="31">
        <v>98</v>
      </c>
      <c r="C56" s="168">
        <v>2670</v>
      </c>
      <c r="D56" s="168">
        <v>3009</v>
      </c>
      <c r="E56" s="166">
        <v>5688</v>
      </c>
      <c r="F56" s="34">
        <v>219117</v>
      </c>
      <c r="G56" s="31">
        <v>96</v>
      </c>
      <c r="H56" s="166">
        <v>1973</v>
      </c>
      <c r="I56" s="176">
        <v>2547</v>
      </c>
      <c r="J56" s="166">
        <v>4532</v>
      </c>
      <c r="K56" s="34">
        <v>217147</v>
      </c>
    </row>
    <row r="57" spans="2:11" ht="17.5" thickBot="1" x14ac:dyDescent="0.5">
      <c r="B57" s="31">
        <v>97</v>
      </c>
      <c r="C57" s="168">
        <v>3197</v>
      </c>
      <c r="D57" s="168">
        <v>3554</v>
      </c>
      <c r="E57" s="166">
        <v>6778</v>
      </c>
      <c r="F57" s="34">
        <v>225895</v>
      </c>
      <c r="G57" s="31">
        <v>95</v>
      </c>
      <c r="H57" s="166">
        <v>2208</v>
      </c>
      <c r="I57" s="176">
        <v>2813</v>
      </c>
      <c r="J57" s="166">
        <v>5035</v>
      </c>
      <c r="K57" s="34">
        <v>222182</v>
      </c>
    </row>
    <row r="58" spans="2:11" ht="17.5" thickBot="1" x14ac:dyDescent="0.5">
      <c r="B58" s="31">
        <v>96</v>
      </c>
      <c r="C58" s="168">
        <v>3100</v>
      </c>
      <c r="D58" s="168">
        <v>3423</v>
      </c>
      <c r="E58" s="166">
        <v>6538</v>
      </c>
      <c r="F58" s="34">
        <v>232433</v>
      </c>
      <c r="G58" s="31">
        <v>94</v>
      </c>
      <c r="H58" s="166">
        <v>2232</v>
      </c>
      <c r="I58" s="176">
        <v>2756</v>
      </c>
      <c r="J58" s="166">
        <v>5005</v>
      </c>
      <c r="K58" s="34">
        <v>227187</v>
      </c>
    </row>
    <row r="59" spans="2:11" ht="17.5" thickBot="1" x14ac:dyDescent="0.5">
      <c r="B59" s="31">
        <v>95</v>
      </c>
      <c r="C59" s="168">
        <v>2720</v>
      </c>
      <c r="D59" s="168">
        <v>3013</v>
      </c>
      <c r="E59" s="166">
        <v>5749</v>
      </c>
      <c r="F59" s="34">
        <v>238182</v>
      </c>
      <c r="G59" s="31">
        <v>93</v>
      </c>
      <c r="H59" s="166">
        <v>1878</v>
      </c>
      <c r="I59" s="176">
        <v>2542</v>
      </c>
      <c r="J59" s="166">
        <v>4435</v>
      </c>
      <c r="K59" s="34">
        <v>231622</v>
      </c>
    </row>
    <row r="60" spans="2:11" ht="17.5" thickBot="1" x14ac:dyDescent="0.5">
      <c r="B60" s="31">
        <v>94</v>
      </c>
      <c r="C60" s="168">
        <v>2835</v>
      </c>
      <c r="D60" s="168">
        <v>3191</v>
      </c>
      <c r="E60" s="166">
        <v>6040</v>
      </c>
      <c r="F60" s="34">
        <v>244222</v>
      </c>
      <c r="G60" s="31">
        <v>92</v>
      </c>
      <c r="H60" s="166">
        <v>1971</v>
      </c>
      <c r="I60" s="176">
        <v>2508</v>
      </c>
      <c r="J60" s="166">
        <v>4492</v>
      </c>
      <c r="K60" s="34">
        <v>236114</v>
      </c>
    </row>
    <row r="61" spans="2:11" ht="17.5" thickBot="1" x14ac:dyDescent="0.5">
      <c r="B61" s="31">
        <v>93</v>
      </c>
      <c r="C61" s="168">
        <v>3009</v>
      </c>
      <c r="D61" s="168">
        <v>3236</v>
      </c>
      <c r="E61" s="166">
        <v>6259</v>
      </c>
      <c r="F61" s="34">
        <v>250481</v>
      </c>
      <c r="G61" s="31">
        <v>91</v>
      </c>
      <c r="H61" s="166">
        <v>1833</v>
      </c>
      <c r="I61" s="176">
        <v>2504</v>
      </c>
      <c r="J61" s="166">
        <v>4347</v>
      </c>
      <c r="K61" s="34">
        <v>240461</v>
      </c>
    </row>
    <row r="62" spans="2:11" ht="17.5" thickBot="1" x14ac:dyDescent="0.5">
      <c r="B62" s="31">
        <v>92</v>
      </c>
      <c r="C62" s="168">
        <v>2918</v>
      </c>
      <c r="D62" s="168">
        <v>3071</v>
      </c>
      <c r="E62" s="166">
        <v>6002</v>
      </c>
      <c r="F62" s="34">
        <v>256483</v>
      </c>
      <c r="G62" s="31">
        <v>90</v>
      </c>
      <c r="H62" s="166">
        <v>2003</v>
      </c>
      <c r="I62" s="176">
        <v>2462</v>
      </c>
      <c r="J62" s="166">
        <v>4476</v>
      </c>
      <c r="K62" s="34">
        <v>244937</v>
      </c>
    </row>
    <row r="63" spans="2:11" ht="17.5" thickBot="1" x14ac:dyDescent="0.5">
      <c r="B63" s="31">
        <v>91</v>
      </c>
      <c r="C63" s="168">
        <v>2732</v>
      </c>
      <c r="D63" s="168">
        <v>2759</v>
      </c>
      <c r="E63" s="166">
        <v>5505</v>
      </c>
      <c r="F63" s="34">
        <v>261988</v>
      </c>
      <c r="G63" s="31">
        <v>89</v>
      </c>
      <c r="H63" s="166">
        <v>1819</v>
      </c>
      <c r="I63" s="176">
        <v>2536</v>
      </c>
      <c r="J63" s="166">
        <v>4367</v>
      </c>
      <c r="K63" s="34">
        <v>249304</v>
      </c>
    </row>
    <row r="64" spans="2:11" ht="17.5" thickBot="1" x14ac:dyDescent="0.5">
      <c r="B64" s="31">
        <v>90</v>
      </c>
      <c r="C64" s="168">
        <v>2892</v>
      </c>
      <c r="D64" s="168">
        <v>2862</v>
      </c>
      <c r="E64" s="166">
        <v>5769</v>
      </c>
      <c r="F64" s="34">
        <v>267757</v>
      </c>
      <c r="G64" s="31">
        <v>88</v>
      </c>
      <c r="H64" s="166">
        <v>1817</v>
      </c>
      <c r="I64" s="176">
        <v>2520</v>
      </c>
      <c r="J64" s="166">
        <v>4355</v>
      </c>
      <c r="K64" s="34">
        <v>253659</v>
      </c>
    </row>
    <row r="65" spans="2:11" ht="17.5" thickBot="1" x14ac:dyDescent="0.5">
      <c r="B65" s="31">
        <v>89</v>
      </c>
      <c r="C65" s="168">
        <v>2764</v>
      </c>
      <c r="D65" s="168">
        <v>2836</v>
      </c>
      <c r="E65" s="166">
        <v>5612</v>
      </c>
      <c r="F65" s="34">
        <v>273369</v>
      </c>
      <c r="G65" s="31">
        <v>87</v>
      </c>
      <c r="H65" s="166">
        <v>1708</v>
      </c>
      <c r="I65" s="176">
        <v>2334</v>
      </c>
      <c r="J65" s="166">
        <v>4052</v>
      </c>
      <c r="K65" s="34">
        <v>257711</v>
      </c>
    </row>
    <row r="66" spans="2:11" ht="17.5" thickBot="1" x14ac:dyDescent="0.5">
      <c r="B66" s="31">
        <v>88</v>
      </c>
      <c r="C66" s="168">
        <v>2499</v>
      </c>
      <c r="D66" s="168">
        <v>2491</v>
      </c>
      <c r="E66" s="166">
        <v>5004</v>
      </c>
      <c r="F66" s="34">
        <v>278373</v>
      </c>
      <c r="G66" s="31">
        <v>86</v>
      </c>
      <c r="H66" s="166">
        <v>2060</v>
      </c>
      <c r="I66" s="176">
        <v>2620</v>
      </c>
      <c r="J66" s="166">
        <v>4696</v>
      </c>
      <c r="K66" s="34">
        <v>262407</v>
      </c>
    </row>
    <row r="67" spans="2:11" ht="17.5" thickBot="1" x14ac:dyDescent="0.5">
      <c r="B67" s="31">
        <v>87</v>
      </c>
      <c r="C67" s="168">
        <v>2599</v>
      </c>
      <c r="D67" s="168">
        <v>2483</v>
      </c>
      <c r="E67" s="166">
        <v>5099</v>
      </c>
      <c r="F67" s="34">
        <v>283472</v>
      </c>
      <c r="G67" s="31">
        <v>85</v>
      </c>
      <c r="H67" s="166">
        <v>2004</v>
      </c>
      <c r="I67" s="176">
        <v>2638</v>
      </c>
      <c r="J67" s="166">
        <v>4659</v>
      </c>
      <c r="K67" s="34">
        <v>267066</v>
      </c>
    </row>
    <row r="68" spans="2:11" ht="17.5" thickBot="1" x14ac:dyDescent="0.5">
      <c r="B68" s="31">
        <v>86</v>
      </c>
      <c r="C68" s="168">
        <v>2677</v>
      </c>
      <c r="D68" s="168">
        <v>2616</v>
      </c>
      <c r="E68" s="166">
        <v>5306</v>
      </c>
      <c r="F68" s="34">
        <v>288778</v>
      </c>
      <c r="G68" s="31">
        <v>84</v>
      </c>
      <c r="H68" s="166">
        <v>1884</v>
      </c>
      <c r="I68" s="176">
        <v>2592</v>
      </c>
      <c r="J68" s="166">
        <v>4495</v>
      </c>
      <c r="K68" s="34">
        <v>271561</v>
      </c>
    </row>
    <row r="69" spans="2:11" ht="17.5" thickBot="1" x14ac:dyDescent="0.5">
      <c r="B69" s="31">
        <v>85</v>
      </c>
      <c r="C69" s="168">
        <v>2418</v>
      </c>
      <c r="D69" s="168">
        <v>2279</v>
      </c>
      <c r="E69" s="166">
        <v>4713</v>
      </c>
      <c r="F69" s="34">
        <v>293491</v>
      </c>
      <c r="G69" s="31">
        <v>83</v>
      </c>
      <c r="H69" s="166">
        <v>1988</v>
      </c>
      <c r="I69" s="176">
        <v>2718</v>
      </c>
      <c r="J69" s="166">
        <v>4720</v>
      </c>
      <c r="K69" s="34">
        <v>276281</v>
      </c>
    </row>
    <row r="70" spans="2:11" ht="17.5" thickBot="1" x14ac:dyDescent="0.5">
      <c r="B70" s="31">
        <v>84</v>
      </c>
      <c r="C70" s="168">
        <v>2384</v>
      </c>
      <c r="D70" s="168">
        <v>2322</v>
      </c>
      <c r="E70" s="166">
        <v>4722</v>
      </c>
      <c r="F70" s="34">
        <v>298213</v>
      </c>
      <c r="G70" s="31">
        <v>82</v>
      </c>
      <c r="H70" s="166">
        <v>2860</v>
      </c>
      <c r="I70" s="176">
        <v>3513</v>
      </c>
      <c r="J70" s="166">
        <v>6388</v>
      </c>
      <c r="K70" s="34">
        <v>282669</v>
      </c>
    </row>
    <row r="71" spans="2:11" ht="17.5" thickBot="1" x14ac:dyDescent="0.5">
      <c r="B71" s="33">
        <v>83</v>
      </c>
      <c r="C71" s="169">
        <v>2534</v>
      </c>
      <c r="D71" s="169">
        <v>2334</v>
      </c>
      <c r="E71" s="170">
        <v>4885</v>
      </c>
      <c r="F71" s="35">
        <v>303098</v>
      </c>
      <c r="G71" s="33">
        <v>81</v>
      </c>
      <c r="H71" s="170">
        <v>2492</v>
      </c>
      <c r="I71" s="177">
        <v>3314</v>
      </c>
      <c r="J71" s="170">
        <v>5820</v>
      </c>
      <c r="K71" s="35">
        <v>288489</v>
      </c>
    </row>
    <row r="72" spans="2:11" ht="17.5" thickBot="1" x14ac:dyDescent="0.5">
      <c r="B72" s="30">
        <v>82</v>
      </c>
      <c r="C72" s="173">
        <v>2554</v>
      </c>
      <c r="D72" s="173">
        <v>2340</v>
      </c>
      <c r="E72" s="173">
        <v>4902</v>
      </c>
      <c r="F72" s="174">
        <v>308000</v>
      </c>
      <c r="G72" s="30">
        <v>80</v>
      </c>
      <c r="H72" s="175">
        <v>4389</v>
      </c>
      <c r="I72" s="172">
        <v>4565</v>
      </c>
      <c r="J72" s="173">
        <v>8993</v>
      </c>
      <c r="K72" s="174">
        <v>297482</v>
      </c>
    </row>
    <row r="73" spans="2:11" ht="17.5" thickBot="1" x14ac:dyDescent="0.5">
      <c r="B73" s="31">
        <v>81</v>
      </c>
      <c r="C73" s="166">
        <v>2405</v>
      </c>
      <c r="D73" s="166">
        <v>2105</v>
      </c>
      <c r="E73" s="166">
        <v>4526</v>
      </c>
      <c r="F73" s="34">
        <v>312526</v>
      </c>
      <c r="G73" s="31">
        <v>79</v>
      </c>
      <c r="H73" s="176">
        <v>3891</v>
      </c>
      <c r="I73" s="168">
        <v>4806</v>
      </c>
      <c r="J73" s="166">
        <v>8729</v>
      </c>
      <c r="K73" s="34">
        <v>306211</v>
      </c>
    </row>
    <row r="74" spans="2:11" ht="17.5" thickBot="1" x14ac:dyDescent="0.5">
      <c r="B74" s="31">
        <v>80</v>
      </c>
      <c r="C74" s="166">
        <v>2492</v>
      </c>
      <c r="D74" s="166">
        <v>2221</v>
      </c>
      <c r="E74" s="166">
        <v>4732</v>
      </c>
      <c r="F74" s="34">
        <v>317258</v>
      </c>
      <c r="G74" s="31">
        <v>78</v>
      </c>
      <c r="H74" s="176">
        <v>4339</v>
      </c>
      <c r="I74" s="168">
        <v>5131</v>
      </c>
      <c r="J74" s="166">
        <v>9496</v>
      </c>
      <c r="K74" s="34">
        <v>315707</v>
      </c>
    </row>
    <row r="75" spans="2:11" ht="17.5" thickBot="1" x14ac:dyDescent="0.5">
      <c r="B75" s="31">
        <v>79</v>
      </c>
      <c r="C75" s="166">
        <v>2529</v>
      </c>
      <c r="D75" s="166">
        <v>2120</v>
      </c>
      <c r="E75" s="166">
        <v>4658</v>
      </c>
      <c r="F75" s="34">
        <v>321916</v>
      </c>
      <c r="G75" s="31">
        <v>77</v>
      </c>
      <c r="H75" s="176">
        <v>2995</v>
      </c>
      <c r="I75" s="168">
        <v>3523</v>
      </c>
      <c r="J75" s="166">
        <v>6538</v>
      </c>
      <c r="K75" s="34">
        <v>322245</v>
      </c>
    </row>
    <row r="76" spans="2:11" ht="17.5" thickBot="1" x14ac:dyDescent="0.5">
      <c r="B76" s="31">
        <v>78</v>
      </c>
      <c r="C76" s="166">
        <v>2415</v>
      </c>
      <c r="D76" s="166">
        <v>1887</v>
      </c>
      <c r="E76" s="166">
        <v>4325</v>
      </c>
      <c r="F76" s="34">
        <v>326241</v>
      </c>
      <c r="G76" s="31">
        <v>76</v>
      </c>
      <c r="H76" s="176">
        <v>10982</v>
      </c>
      <c r="I76" s="168">
        <v>10628</v>
      </c>
      <c r="J76" s="166">
        <v>21696</v>
      </c>
      <c r="K76" s="34">
        <v>343941</v>
      </c>
    </row>
    <row r="77" spans="2:11" ht="17.5" thickBot="1" x14ac:dyDescent="0.5">
      <c r="B77" s="31">
        <v>77</v>
      </c>
      <c r="C77" s="166">
        <v>2564</v>
      </c>
      <c r="D77" s="166">
        <v>1995</v>
      </c>
      <c r="E77" s="166">
        <v>4574</v>
      </c>
      <c r="F77" s="34">
        <v>330815</v>
      </c>
      <c r="G77" s="31">
        <v>75</v>
      </c>
      <c r="H77" s="176">
        <v>3114</v>
      </c>
      <c r="I77" s="168">
        <v>3941</v>
      </c>
      <c r="J77" s="166">
        <v>7078</v>
      </c>
      <c r="K77" s="34">
        <v>351019</v>
      </c>
    </row>
    <row r="78" spans="2:11" ht="17.5" thickBot="1" x14ac:dyDescent="0.5">
      <c r="B78" s="31">
        <v>76</v>
      </c>
      <c r="C78" s="166">
        <v>2226</v>
      </c>
      <c r="D78" s="166">
        <v>1715</v>
      </c>
      <c r="E78" s="166">
        <v>3963</v>
      </c>
      <c r="F78" s="34">
        <v>334778</v>
      </c>
      <c r="G78" s="31">
        <v>74</v>
      </c>
      <c r="H78" s="176">
        <v>4630</v>
      </c>
      <c r="I78" s="168">
        <v>4579</v>
      </c>
      <c r="J78" s="166">
        <v>9245</v>
      </c>
      <c r="K78" s="34">
        <v>360264</v>
      </c>
    </row>
    <row r="79" spans="2:11" ht="17.5" thickBot="1" x14ac:dyDescent="0.5">
      <c r="B79" s="31">
        <v>75</v>
      </c>
      <c r="C79" s="166">
        <v>2388</v>
      </c>
      <c r="D79" s="166">
        <v>1856</v>
      </c>
      <c r="E79" s="166">
        <v>4263</v>
      </c>
      <c r="F79" s="34">
        <v>339041</v>
      </c>
      <c r="G79" s="31">
        <v>73</v>
      </c>
      <c r="H79" s="176">
        <v>2670</v>
      </c>
      <c r="I79" s="168">
        <v>3271</v>
      </c>
      <c r="J79" s="166">
        <v>5955</v>
      </c>
      <c r="K79" s="34">
        <v>366219</v>
      </c>
    </row>
    <row r="80" spans="2:11" ht="17.5" thickBot="1" x14ac:dyDescent="0.5">
      <c r="B80" s="31">
        <v>74</v>
      </c>
      <c r="C80" s="166">
        <v>2353</v>
      </c>
      <c r="D80" s="166">
        <v>1666</v>
      </c>
      <c r="E80" s="166">
        <v>4039</v>
      </c>
      <c r="F80" s="34">
        <v>343080</v>
      </c>
      <c r="G80" s="31">
        <v>72</v>
      </c>
      <c r="H80" s="176">
        <v>2857</v>
      </c>
      <c r="I80" s="168">
        <v>3289</v>
      </c>
      <c r="J80" s="166">
        <v>6179</v>
      </c>
      <c r="K80" s="34">
        <v>372398</v>
      </c>
    </row>
    <row r="81" spans="2:11" ht="17.5" thickBot="1" x14ac:dyDescent="0.5">
      <c r="B81" s="31">
        <v>73</v>
      </c>
      <c r="C81" s="166">
        <v>2543</v>
      </c>
      <c r="D81" s="166">
        <v>1866</v>
      </c>
      <c r="E81" s="166">
        <v>4420</v>
      </c>
      <c r="F81" s="34">
        <v>347500</v>
      </c>
      <c r="G81" s="31">
        <v>71</v>
      </c>
      <c r="H81" s="176">
        <v>1791</v>
      </c>
      <c r="I81" s="168">
        <v>2150</v>
      </c>
      <c r="J81" s="166">
        <v>3954</v>
      </c>
      <c r="K81" s="34">
        <v>376352</v>
      </c>
    </row>
    <row r="82" spans="2:11" ht="17.5" thickBot="1" x14ac:dyDescent="0.5">
      <c r="B82" s="31">
        <v>72</v>
      </c>
      <c r="C82" s="166">
        <v>2282</v>
      </c>
      <c r="D82" s="166">
        <v>1627</v>
      </c>
      <c r="E82" s="166">
        <v>3928</v>
      </c>
      <c r="F82" s="34">
        <v>351428</v>
      </c>
      <c r="G82" s="31">
        <v>70</v>
      </c>
      <c r="H82" s="176">
        <v>1659</v>
      </c>
      <c r="I82" s="168">
        <v>1691</v>
      </c>
      <c r="J82" s="166">
        <v>3366</v>
      </c>
      <c r="K82" s="34">
        <v>379718</v>
      </c>
    </row>
    <row r="83" spans="2:11" ht="17.5" thickBot="1" x14ac:dyDescent="0.5">
      <c r="B83" s="31">
        <v>71</v>
      </c>
      <c r="C83" s="166">
        <v>2994</v>
      </c>
      <c r="D83" s="166">
        <v>1783</v>
      </c>
      <c r="E83" s="166">
        <v>4795</v>
      </c>
      <c r="F83" s="34">
        <v>356223</v>
      </c>
      <c r="G83" s="31">
        <v>69</v>
      </c>
      <c r="H83" s="176">
        <v>1062</v>
      </c>
      <c r="I83" s="168">
        <v>1250</v>
      </c>
      <c r="J83" s="166">
        <v>2319</v>
      </c>
      <c r="K83" s="34">
        <v>382037</v>
      </c>
    </row>
    <row r="84" spans="2:11" ht="17.5" thickBot="1" x14ac:dyDescent="0.5">
      <c r="B84" s="31">
        <v>70</v>
      </c>
      <c r="C84" s="166">
        <v>2355</v>
      </c>
      <c r="D84" s="166">
        <v>1471</v>
      </c>
      <c r="E84" s="166">
        <v>3839</v>
      </c>
      <c r="F84" s="34">
        <v>360062</v>
      </c>
      <c r="G84" s="31">
        <v>68</v>
      </c>
      <c r="H84" s="32">
        <v>809</v>
      </c>
      <c r="I84" s="32">
        <v>906</v>
      </c>
      <c r="J84" s="166">
        <v>1722</v>
      </c>
      <c r="K84" s="34">
        <v>383759</v>
      </c>
    </row>
    <row r="85" spans="2:11" ht="17.5" thickBot="1" x14ac:dyDescent="0.5">
      <c r="B85" s="31">
        <v>69</v>
      </c>
      <c r="C85" s="166">
        <v>3538</v>
      </c>
      <c r="D85" s="166">
        <v>1769</v>
      </c>
      <c r="E85" s="166">
        <v>5347</v>
      </c>
      <c r="F85" s="34">
        <v>365409</v>
      </c>
      <c r="G85" s="31">
        <v>67</v>
      </c>
      <c r="H85" s="32">
        <v>293</v>
      </c>
      <c r="I85" s="32">
        <v>365</v>
      </c>
      <c r="J85" s="36">
        <v>661</v>
      </c>
      <c r="K85" s="34">
        <v>384420</v>
      </c>
    </row>
    <row r="86" spans="2:11" ht="17.5" thickBot="1" x14ac:dyDescent="0.5">
      <c r="B86" s="31">
        <v>68</v>
      </c>
      <c r="C86" s="166">
        <v>3365</v>
      </c>
      <c r="D86" s="166">
        <v>1992</v>
      </c>
      <c r="E86" s="166">
        <v>5386</v>
      </c>
      <c r="F86" s="34">
        <v>370795</v>
      </c>
      <c r="G86" s="31">
        <v>66</v>
      </c>
      <c r="H86" s="32">
        <v>608</v>
      </c>
      <c r="I86" s="32">
        <v>374</v>
      </c>
      <c r="J86" s="36">
        <v>994</v>
      </c>
      <c r="K86" s="34">
        <v>385414</v>
      </c>
    </row>
    <row r="87" spans="2:11" ht="17.5" thickBot="1" x14ac:dyDescent="0.5">
      <c r="B87" s="31">
        <v>67</v>
      </c>
      <c r="C87" s="166">
        <v>1681</v>
      </c>
      <c r="D87" s="166">
        <v>1013</v>
      </c>
      <c r="E87" s="166">
        <v>2708</v>
      </c>
      <c r="F87" s="34">
        <v>373503</v>
      </c>
      <c r="G87" s="31">
        <v>65</v>
      </c>
      <c r="H87" s="32">
        <v>426</v>
      </c>
      <c r="I87" s="32">
        <v>334</v>
      </c>
      <c r="J87" s="36">
        <v>766</v>
      </c>
      <c r="K87" s="34">
        <v>386180</v>
      </c>
    </row>
    <row r="88" spans="2:11" ht="17.5" thickBot="1" x14ac:dyDescent="0.5">
      <c r="B88" s="31">
        <v>66</v>
      </c>
      <c r="C88" s="166">
        <v>4291</v>
      </c>
      <c r="D88" s="166">
        <v>1882</v>
      </c>
      <c r="E88" s="166">
        <v>6225</v>
      </c>
      <c r="F88" s="34">
        <v>379728</v>
      </c>
      <c r="G88" s="31">
        <v>64</v>
      </c>
      <c r="H88" s="36">
        <v>65</v>
      </c>
      <c r="I88" s="36">
        <v>69</v>
      </c>
      <c r="J88" s="36">
        <v>135</v>
      </c>
      <c r="K88" s="34">
        <v>386315</v>
      </c>
    </row>
    <row r="89" spans="2:11" ht="17.5" thickBot="1" x14ac:dyDescent="0.5">
      <c r="B89" s="31">
        <v>65</v>
      </c>
      <c r="C89" s="166">
        <v>1738</v>
      </c>
      <c r="D89" s="36">
        <v>973</v>
      </c>
      <c r="E89" s="166">
        <v>2729</v>
      </c>
      <c r="F89" s="34">
        <v>382457</v>
      </c>
      <c r="G89" s="31">
        <v>63</v>
      </c>
      <c r="H89" s="32">
        <v>767</v>
      </c>
      <c r="I89" s="32">
        <v>481</v>
      </c>
      <c r="J89" s="166">
        <v>1260</v>
      </c>
      <c r="K89" s="34">
        <v>387575</v>
      </c>
    </row>
    <row r="90" spans="2:11" ht="17.5" thickBot="1" x14ac:dyDescent="0.5">
      <c r="B90" s="31">
        <v>64</v>
      </c>
      <c r="C90" s="36">
        <v>985</v>
      </c>
      <c r="D90" s="36">
        <v>632</v>
      </c>
      <c r="E90" s="166">
        <v>1627</v>
      </c>
      <c r="F90" s="34">
        <v>384084</v>
      </c>
      <c r="G90" s="97"/>
      <c r="H90" s="98"/>
      <c r="I90" s="98"/>
      <c r="J90" s="98"/>
      <c r="K90" s="98"/>
    </row>
    <row r="91" spans="2:11" ht="17.5" thickBot="1" x14ac:dyDescent="0.5">
      <c r="B91" s="31">
        <v>63</v>
      </c>
      <c r="C91" s="36">
        <v>884</v>
      </c>
      <c r="D91" s="36">
        <v>560</v>
      </c>
      <c r="E91" s="166">
        <v>1455</v>
      </c>
      <c r="F91" s="34">
        <v>385539</v>
      </c>
      <c r="G91" s="97"/>
      <c r="H91" s="98"/>
      <c r="I91" s="98"/>
      <c r="J91" s="98"/>
      <c r="K91" s="98"/>
    </row>
    <row r="92" spans="2:11" ht="17.5" thickBot="1" x14ac:dyDescent="0.5">
      <c r="B92" s="31">
        <v>62</v>
      </c>
      <c r="C92" s="36">
        <v>662</v>
      </c>
      <c r="D92" s="36">
        <v>373</v>
      </c>
      <c r="E92" s="166">
        <v>1040</v>
      </c>
      <c r="F92" s="34">
        <v>386579</v>
      </c>
      <c r="G92" s="97"/>
      <c r="H92" s="98"/>
      <c r="I92" s="98"/>
      <c r="J92" s="98"/>
      <c r="K92" s="98"/>
    </row>
    <row r="93" spans="2:11" ht="17.5" thickBot="1" x14ac:dyDescent="0.5">
      <c r="B93" s="31">
        <v>61</v>
      </c>
      <c r="C93" s="36">
        <v>557</v>
      </c>
      <c r="D93" s="36">
        <v>314</v>
      </c>
      <c r="E93" s="36">
        <v>874</v>
      </c>
      <c r="F93" s="34">
        <v>387453</v>
      </c>
      <c r="G93" s="97"/>
      <c r="H93" s="98"/>
      <c r="I93" s="98"/>
      <c r="J93" s="98"/>
      <c r="K93" s="98"/>
    </row>
    <row r="94" spans="2:11" ht="17.5" thickBot="1" x14ac:dyDescent="0.5">
      <c r="B94" s="31">
        <v>60</v>
      </c>
      <c r="C94" s="36">
        <v>435</v>
      </c>
      <c r="D94" s="36">
        <v>261</v>
      </c>
      <c r="E94" s="36">
        <v>699</v>
      </c>
      <c r="F94" s="34">
        <v>388152</v>
      </c>
      <c r="G94" s="99"/>
      <c r="H94" s="100"/>
      <c r="I94" s="100"/>
      <c r="J94" s="100"/>
      <c r="K94" s="98"/>
    </row>
    <row r="95" spans="2:11" ht="17.5" thickBot="1" x14ac:dyDescent="0.5">
      <c r="B95" s="31">
        <v>59</v>
      </c>
      <c r="C95" s="36">
        <v>261</v>
      </c>
      <c r="D95" s="36">
        <v>158</v>
      </c>
      <c r="E95" s="36">
        <v>422</v>
      </c>
      <c r="F95" s="34">
        <v>388574</v>
      </c>
      <c r="G95" s="99"/>
      <c r="H95" s="100"/>
      <c r="I95" s="100"/>
      <c r="J95" s="100"/>
      <c r="K95" s="98"/>
    </row>
    <row r="96" spans="2:11" ht="17.5" thickBot="1" x14ac:dyDescent="0.5">
      <c r="B96" s="31">
        <v>58</v>
      </c>
      <c r="C96" s="36">
        <v>240</v>
      </c>
      <c r="D96" s="36">
        <v>113</v>
      </c>
      <c r="E96" s="36">
        <v>356</v>
      </c>
      <c r="F96" s="34">
        <v>388930</v>
      </c>
      <c r="G96" s="99"/>
      <c r="H96" s="100"/>
      <c r="I96" s="100"/>
      <c r="J96" s="100"/>
      <c r="K96" s="98"/>
    </row>
    <row r="97" spans="2:11" ht="17.5" thickBot="1" x14ac:dyDescent="0.5">
      <c r="B97" s="31">
        <v>57</v>
      </c>
      <c r="C97" s="36">
        <v>228</v>
      </c>
      <c r="D97" s="36">
        <v>98</v>
      </c>
      <c r="E97" s="36">
        <v>327</v>
      </c>
      <c r="F97" s="34">
        <v>389257</v>
      </c>
      <c r="G97" s="99"/>
      <c r="H97" s="100"/>
      <c r="I97" s="100"/>
      <c r="J97" s="100"/>
      <c r="K97" s="98"/>
    </row>
    <row r="98" spans="2:11" ht="17.5" thickBot="1" x14ac:dyDescent="0.5">
      <c r="B98" s="31">
        <v>56</v>
      </c>
      <c r="C98" s="36">
        <v>110</v>
      </c>
      <c r="D98" s="36">
        <v>75</v>
      </c>
      <c r="E98" s="36">
        <v>185</v>
      </c>
      <c r="F98" s="34">
        <v>389442</v>
      </c>
      <c r="G98" s="99"/>
      <c r="H98" s="100"/>
      <c r="I98" s="100"/>
      <c r="J98" s="100"/>
      <c r="K98" s="98"/>
    </row>
    <row r="99" spans="2:11" ht="17.5" thickBot="1" x14ac:dyDescent="0.5">
      <c r="B99" s="31">
        <v>55</v>
      </c>
      <c r="C99" s="36">
        <v>97</v>
      </c>
      <c r="D99" s="36">
        <v>63</v>
      </c>
      <c r="E99" s="36">
        <v>161</v>
      </c>
      <c r="F99" s="34">
        <v>389603</v>
      </c>
      <c r="G99" s="99"/>
      <c r="H99" s="100"/>
      <c r="I99" s="100"/>
      <c r="J99" s="100"/>
      <c r="K99" s="98"/>
    </row>
    <row r="100" spans="2:11" ht="17.5" thickBot="1" x14ac:dyDescent="0.5">
      <c r="B100" s="31">
        <v>54</v>
      </c>
      <c r="C100" s="36">
        <v>56</v>
      </c>
      <c r="D100" s="36">
        <v>39</v>
      </c>
      <c r="E100" s="36">
        <v>98</v>
      </c>
      <c r="F100" s="34">
        <v>389701</v>
      </c>
      <c r="G100" s="86"/>
      <c r="H100" s="87"/>
      <c r="I100" s="87"/>
      <c r="J100" s="87"/>
      <c r="K100" s="87"/>
    </row>
    <row r="101" spans="2:11" ht="17.5" thickBot="1" x14ac:dyDescent="0.5">
      <c r="B101" s="31">
        <v>53</v>
      </c>
      <c r="C101" s="36">
        <v>58</v>
      </c>
      <c r="D101" s="36">
        <v>34</v>
      </c>
      <c r="E101" s="36">
        <v>94</v>
      </c>
      <c r="F101" s="34">
        <v>389795</v>
      </c>
      <c r="G101" s="88"/>
      <c r="H101" s="89"/>
      <c r="I101" s="89"/>
      <c r="J101" s="89"/>
      <c r="K101" s="89"/>
    </row>
    <row r="102" spans="2:11" ht="17.5" thickBot="1" x14ac:dyDescent="0.5">
      <c r="B102" s="31">
        <v>52</v>
      </c>
      <c r="C102" s="36">
        <v>67</v>
      </c>
      <c r="D102" s="36">
        <v>30</v>
      </c>
      <c r="E102" s="36">
        <v>97</v>
      </c>
      <c r="F102" s="34">
        <v>389892</v>
      </c>
      <c r="G102" s="88"/>
      <c r="H102" s="89"/>
      <c r="I102" s="89"/>
      <c r="J102" s="89"/>
      <c r="K102" s="89"/>
    </row>
    <row r="103" spans="2:11" ht="17.5" thickBot="1" x14ac:dyDescent="0.5">
      <c r="B103" s="31">
        <v>51</v>
      </c>
      <c r="C103" s="36">
        <v>19</v>
      </c>
      <c r="D103" s="36">
        <v>9</v>
      </c>
      <c r="E103" s="36">
        <v>28</v>
      </c>
      <c r="F103" s="34">
        <v>389920</v>
      </c>
    </row>
    <row r="104" spans="2:11" ht="17.5" thickBot="1" x14ac:dyDescent="0.5">
      <c r="B104" s="31">
        <v>50</v>
      </c>
      <c r="C104" s="36">
        <v>289</v>
      </c>
      <c r="D104" s="36">
        <v>126</v>
      </c>
      <c r="E104" s="36">
        <v>418</v>
      </c>
      <c r="F104" s="34">
        <v>390338</v>
      </c>
    </row>
    <row r="105" spans="2:11" ht="17.5" thickBot="1" x14ac:dyDescent="0.5">
      <c r="B105" s="31">
        <v>48</v>
      </c>
      <c r="C105" s="36">
        <v>645</v>
      </c>
      <c r="D105" s="36">
        <v>236</v>
      </c>
      <c r="E105" s="36">
        <v>886</v>
      </c>
      <c r="F105" s="34">
        <v>391224</v>
      </c>
    </row>
    <row r="106" spans="2:11" ht="17.5" thickBot="1" x14ac:dyDescent="0.5">
      <c r="B106" s="31"/>
      <c r="C106" s="36"/>
      <c r="D106" s="36"/>
      <c r="E106" s="36"/>
      <c r="F106" s="34"/>
    </row>
    <row r="107" spans="2:11" ht="17.5" thickBot="1" x14ac:dyDescent="0.5">
      <c r="B107" s="33"/>
      <c r="C107" s="38"/>
      <c r="D107" s="38"/>
      <c r="E107" s="38"/>
      <c r="F107" s="35"/>
    </row>
    <row r="108" spans="2:11" ht="17.5" thickBot="1" x14ac:dyDescent="0.5">
      <c r="B108" s="30"/>
      <c r="C108" s="37"/>
      <c r="D108" s="37"/>
      <c r="E108" s="37"/>
      <c r="F108" s="39"/>
    </row>
    <row r="109" spans="2:11" ht="17.5" thickBot="1" x14ac:dyDescent="0.5">
      <c r="B109" s="31"/>
      <c r="C109" s="36"/>
      <c r="D109" s="36"/>
      <c r="E109" s="36"/>
      <c r="F109" s="39"/>
    </row>
    <row r="110" spans="2:11" ht="17.5" thickBot="1" x14ac:dyDescent="0.5">
      <c r="B110" s="31"/>
      <c r="C110" s="36"/>
      <c r="D110" s="36"/>
      <c r="E110" s="36"/>
      <c r="F110" s="39"/>
    </row>
    <row r="111" spans="2:11" ht="17.5" thickBot="1" x14ac:dyDescent="0.5">
      <c r="B111" s="31"/>
      <c r="C111" s="36"/>
      <c r="D111" s="36"/>
      <c r="E111" s="36"/>
      <c r="F111" s="39"/>
    </row>
    <row r="112" spans="2:11" ht="17.5" thickBot="1" x14ac:dyDescent="0.5">
      <c r="B112" s="31"/>
      <c r="C112" s="36"/>
      <c r="D112" s="36"/>
      <c r="E112" s="36"/>
      <c r="F112" s="39"/>
    </row>
    <row r="113" spans="2:6" ht="17.5" thickBot="1" x14ac:dyDescent="0.5">
      <c r="B113" s="31"/>
      <c r="C113" s="36"/>
      <c r="D113" s="36"/>
      <c r="E113" s="36"/>
      <c r="F113" s="39"/>
    </row>
    <row r="114" spans="2:6" ht="17.5" thickBot="1" x14ac:dyDescent="0.5">
      <c r="B114" s="31"/>
      <c r="C114" s="36"/>
      <c r="D114" s="36"/>
      <c r="E114" s="36"/>
      <c r="F114" s="39"/>
    </row>
    <row r="115" spans="2:6" ht="17.5" thickBot="1" x14ac:dyDescent="0.5">
      <c r="B115" s="31"/>
      <c r="C115" s="36"/>
      <c r="D115" s="36"/>
      <c r="E115" s="36"/>
      <c r="F115" s="39"/>
    </row>
    <row r="116" spans="2:6" ht="17.5" thickBot="1" x14ac:dyDescent="0.5">
      <c r="B116" s="31"/>
      <c r="C116" s="36"/>
      <c r="D116" s="36"/>
      <c r="E116" s="36"/>
      <c r="F116" s="39"/>
    </row>
  </sheetData>
  <mergeCells count="1">
    <mergeCell ref="G3:J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S89"/>
  <sheetViews>
    <sheetView tabSelected="1" zoomScale="85" zoomScaleNormal="85" workbookViewId="0">
      <selection activeCell="C8" sqref="C8"/>
    </sheetView>
  </sheetViews>
  <sheetFormatPr defaultRowHeight="17" x14ac:dyDescent="0.45"/>
  <cols>
    <col min="1" max="1" width="8.6640625" style="59"/>
    <col min="2" max="2" width="17" style="83" customWidth="1"/>
    <col min="3" max="3" width="19.58203125" style="83" customWidth="1"/>
    <col min="4" max="4" width="10.08203125" style="83" customWidth="1"/>
    <col min="5" max="5" width="10.08203125" style="59" customWidth="1"/>
    <col min="6" max="6" width="8.6640625" style="59"/>
    <col min="7" max="7" width="12.33203125" style="59" customWidth="1"/>
    <col min="8" max="11" width="16.25" style="59" customWidth="1"/>
    <col min="12" max="12" width="8.6640625" style="59"/>
    <col min="13" max="14" width="8.6640625" style="102"/>
    <col min="15" max="18" width="7.9140625" style="59" hidden="1" customWidth="1"/>
    <col min="19" max="19" width="0" style="59" hidden="1" customWidth="1"/>
    <col min="20" max="16384" width="8.6640625" style="59"/>
  </cols>
  <sheetData>
    <row r="1" spans="1:18" ht="17.5" thickBot="1" x14ac:dyDescent="0.5">
      <c r="A1" s="57"/>
      <c r="B1" s="58"/>
      <c r="C1" s="58"/>
      <c r="D1" s="58"/>
      <c r="E1" s="57"/>
      <c r="F1" s="57"/>
      <c r="G1" s="57"/>
      <c r="H1" s="57"/>
      <c r="I1" s="57"/>
      <c r="J1" s="57"/>
      <c r="K1" s="57"/>
      <c r="L1" s="57"/>
      <c r="M1" s="101"/>
      <c r="O1" s="59">
        <v>0</v>
      </c>
      <c r="P1" s="59">
        <v>0</v>
      </c>
      <c r="Q1" s="59">
        <v>0</v>
      </c>
      <c r="R1" s="59">
        <v>0</v>
      </c>
    </row>
    <row r="2" spans="1:18" ht="21" customHeight="1" x14ac:dyDescent="0.45">
      <c r="A2" s="57"/>
      <c r="B2" s="60" t="s">
        <v>9</v>
      </c>
      <c r="C2" s="214" t="s">
        <v>66</v>
      </c>
      <c r="D2" s="214"/>
      <c r="E2" s="215"/>
      <c r="F2" s="57"/>
      <c r="G2" s="231"/>
      <c r="H2" s="57"/>
      <c r="I2" s="57"/>
      <c r="J2" s="57"/>
      <c r="K2" s="57"/>
      <c r="L2" s="57"/>
      <c r="M2" s="101"/>
      <c r="O2" s="59">
        <v>2</v>
      </c>
      <c r="P2" s="59">
        <v>2</v>
      </c>
      <c r="Q2" s="59">
        <v>2</v>
      </c>
      <c r="R2" s="59">
        <v>2</v>
      </c>
    </row>
    <row r="3" spans="1:18" ht="21" customHeight="1" thickBot="1" x14ac:dyDescent="0.5">
      <c r="A3" s="57"/>
      <c r="B3" s="61" t="s">
        <v>10</v>
      </c>
      <c r="C3" s="216" t="s">
        <v>67</v>
      </c>
      <c r="D3" s="216"/>
      <c r="E3" s="217"/>
      <c r="F3" s="57"/>
      <c r="G3" s="57"/>
      <c r="H3" s="57"/>
      <c r="I3" s="57"/>
      <c r="J3" s="57"/>
      <c r="K3" s="57"/>
      <c r="L3" s="57"/>
      <c r="M3" s="101"/>
      <c r="O3" s="59">
        <v>3</v>
      </c>
      <c r="P3" s="59">
        <v>3</v>
      </c>
      <c r="Q3" s="59">
        <v>3</v>
      </c>
      <c r="R3" s="59">
        <v>3</v>
      </c>
    </row>
    <row r="4" spans="1:18" ht="17.5" thickBot="1" x14ac:dyDescent="0.5">
      <c r="A4" s="57"/>
      <c r="B4" s="58"/>
      <c r="C4" s="58"/>
      <c r="D4" s="58"/>
      <c r="E4" s="57"/>
      <c r="F4" s="57"/>
      <c r="G4" s="57"/>
      <c r="H4" s="57"/>
      <c r="I4" s="62"/>
      <c r="J4" s="57"/>
      <c r="K4" s="57"/>
      <c r="L4" s="57"/>
      <c r="M4" s="101"/>
      <c r="O4" s="59">
        <v>4</v>
      </c>
      <c r="P4" s="59">
        <v>4</v>
      </c>
      <c r="Q4" s="59">
        <v>4</v>
      </c>
      <c r="R4" s="59">
        <v>4</v>
      </c>
    </row>
    <row r="5" spans="1:18" ht="21" customHeight="1" x14ac:dyDescent="0.45">
      <c r="A5" s="57"/>
      <c r="B5" s="186" t="s">
        <v>26</v>
      </c>
      <c r="C5" s="187"/>
      <c r="D5" s="187"/>
      <c r="E5" s="188"/>
      <c r="F5" s="63"/>
      <c r="G5" s="199" t="s">
        <v>27</v>
      </c>
      <c r="H5" s="200"/>
      <c r="I5" s="201"/>
      <c r="J5" s="57"/>
      <c r="K5" s="57"/>
      <c r="L5" s="57"/>
      <c r="M5" s="101"/>
      <c r="O5" s="59">
        <v>5</v>
      </c>
      <c r="P5" s="59">
        <v>5</v>
      </c>
      <c r="Q5" s="59">
        <v>5</v>
      </c>
      <c r="R5" s="59">
        <v>5</v>
      </c>
    </row>
    <row r="6" spans="1:18" ht="21" customHeight="1" thickBot="1" x14ac:dyDescent="0.5">
      <c r="A6" s="57"/>
      <c r="B6" s="189"/>
      <c r="C6" s="190"/>
      <c r="D6" s="190"/>
      <c r="E6" s="191"/>
      <c r="F6" s="63"/>
      <c r="G6" s="202"/>
      <c r="H6" s="203"/>
      <c r="I6" s="204"/>
      <c r="J6" s="57"/>
      <c r="K6" s="57"/>
      <c r="L6" s="57"/>
      <c r="M6" s="101"/>
      <c r="O6" s="59">
        <v>6</v>
      </c>
      <c r="P6" s="59">
        <v>6</v>
      </c>
      <c r="Q6" s="59">
        <v>6</v>
      </c>
      <c r="R6" s="59">
        <v>6</v>
      </c>
    </row>
    <row r="7" spans="1:18" ht="21" customHeight="1" thickBot="1" x14ac:dyDescent="0.5">
      <c r="A7" s="57"/>
      <c r="B7" s="116" t="s">
        <v>44</v>
      </c>
      <c r="C7" s="117" t="s">
        <v>53</v>
      </c>
      <c r="D7" s="195" t="s">
        <v>40</v>
      </c>
      <c r="E7" s="196"/>
      <c r="F7" s="118"/>
      <c r="G7" s="116" t="s">
        <v>44</v>
      </c>
      <c r="H7" s="117" t="s">
        <v>45</v>
      </c>
      <c r="I7" s="119" t="s">
        <v>40</v>
      </c>
      <c r="J7" s="57"/>
      <c r="K7" s="57"/>
      <c r="L7" s="57"/>
      <c r="M7" s="101"/>
      <c r="O7" s="59">
        <v>7</v>
      </c>
      <c r="P7" s="59">
        <v>7</v>
      </c>
      <c r="Q7" s="59">
        <v>7</v>
      </c>
      <c r="R7" s="59">
        <v>7</v>
      </c>
    </row>
    <row r="8" spans="1:18" ht="21" customHeight="1" x14ac:dyDescent="0.45">
      <c r="A8" s="57"/>
      <c r="B8" s="120" t="s">
        <v>46</v>
      </c>
      <c r="C8" s="121">
        <v>56</v>
      </c>
      <c r="D8" s="197">
        <v>24</v>
      </c>
      <c r="E8" s="198"/>
      <c r="F8" s="118"/>
      <c r="G8" s="120" t="s">
        <v>46</v>
      </c>
      <c r="H8" s="121">
        <v>132</v>
      </c>
      <c r="I8" s="122">
        <v>22</v>
      </c>
      <c r="J8" s="57"/>
      <c r="K8" s="57"/>
      <c r="L8" s="57"/>
      <c r="M8" s="101"/>
      <c r="O8" s="59">
        <v>8</v>
      </c>
      <c r="P8" s="59">
        <v>8</v>
      </c>
      <c r="Q8" s="59">
        <v>8</v>
      </c>
      <c r="R8" s="59">
        <v>8</v>
      </c>
    </row>
    <row r="9" spans="1:18" ht="21" customHeight="1" thickBot="1" x14ac:dyDescent="0.5">
      <c r="A9" s="57"/>
      <c r="B9" s="123" t="s">
        <v>47</v>
      </c>
      <c r="C9" s="124">
        <v>66</v>
      </c>
      <c r="D9" s="218">
        <v>22</v>
      </c>
      <c r="E9" s="219"/>
      <c r="F9" s="118"/>
      <c r="G9" s="123" t="s">
        <v>47</v>
      </c>
      <c r="H9" s="124">
        <v>135</v>
      </c>
      <c r="I9" s="125">
        <v>22</v>
      </c>
      <c r="J9" s="57"/>
      <c r="K9" s="57"/>
      <c r="L9" s="57"/>
      <c r="M9" s="101"/>
      <c r="O9" s="59">
        <v>9</v>
      </c>
      <c r="P9" s="59">
        <v>9</v>
      </c>
      <c r="Q9" s="59">
        <v>9</v>
      </c>
      <c r="R9" s="59">
        <v>9</v>
      </c>
    </row>
    <row r="10" spans="1:18" ht="21" customHeight="1" thickBot="1" x14ac:dyDescent="0.5">
      <c r="A10" s="57"/>
      <c r="B10" s="192" t="s">
        <v>54</v>
      </c>
      <c r="C10" s="193"/>
      <c r="D10" s="193"/>
      <c r="E10" s="194"/>
      <c r="F10" s="118"/>
      <c r="G10" s="205" t="s">
        <v>55</v>
      </c>
      <c r="H10" s="206"/>
      <c r="I10" s="207"/>
      <c r="J10" s="57"/>
      <c r="K10" s="57"/>
      <c r="L10" s="57"/>
      <c r="M10" s="101"/>
      <c r="O10" s="59">
        <v>10</v>
      </c>
      <c r="P10" s="59">
        <v>10</v>
      </c>
      <c r="Q10" s="59">
        <v>10</v>
      </c>
      <c r="R10" s="59">
        <v>10</v>
      </c>
    </row>
    <row r="11" spans="1:18" ht="21" customHeight="1" x14ac:dyDescent="0.45">
      <c r="A11" s="57"/>
      <c r="B11" s="116" t="s">
        <v>48</v>
      </c>
      <c r="C11" s="117" t="s">
        <v>45</v>
      </c>
      <c r="D11" s="117" t="s">
        <v>49</v>
      </c>
      <c r="E11" s="119" t="s">
        <v>50</v>
      </c>
      <c r="F11" s="118"/>
      <c r="G11" s="116" t="s">
        <v>48</v>
      </c>
      <c r="H11" s="195" t="s">
        <v>56</v>
      </c>
      <c r="I11" s="196"/>
      <c r="J11" s="57"/>
      <c r="K11" s="57"/>
      <c r="L11" s="57"/>
      <c r="M11" s="101"/>
      <c r="O11" s="59">
        <v>11</v>
      </c>
      <c r="P11" s="59">
        <v>11</v>
      </c>
      <c r="Q11" s="59">
        <v>11</v>
      </c>
      <c r="R11" s="59">
        <v>11</v>
      </c>
    </row>
    <row r="12" spans="1:18" ht="21" customHeight="1" x14ac:dyDescent="0.45">
      <c r="A12" s="57"/>
      <c r="B12" s="120" t="s">
        <v>57</v>
      </c>
      <c r="C12" s="126">
        <f>ROUND($C$8*$C$21+$D$8*$C$22+$C$24,0)</f>
        <v>124</v>
      </c>
      <c r="D12" s="127">
        <f>VLOOKUP($C12, '국어 백분위 표'!$B$6:$D$117, 3, FALSE)</f>
        <v>88</v>
      </c>
      <c r="E12" s="128">
        <f>VLOOKUP($C12, '국어 백분위 표'!$B$6:$D$117, 2, FALSE)</f>
        <v>3</v>
      </c>
      <c r="F12" s="118"/>
      <c r="G12" s="120" t="s">
        <v>57</v>
      </c>
      <c r="H12" s="212">
        <f>IF(AND($M$36="불가능", $N$36="불가능"), "가능한 케이스 없음", IF(OR(M36="불가능", N36="불가능"), MIN(M36, N36), IF(M36=N36, M36, M36&amp;" 또는 "&amp;N36)))</f>
        <v>87</v>
      </c>
      <c r="I12" s="213"/>
      <c r="J12" s="57"/>
      <c r="K12" s="57"/>
      <c r="L12" s="57"/>
      <c r="M12" s="101"/>
      <c r="O12" s="59">
        <v>12</v>
      </c>
      <c r="P12" s="59">
        <v>12</v>
      </c>
      <c r="Q12" s="59">
        <v>12</v>
      </c>
      <c r="R12" s="59">
        <v>12</v>
      </c>
    </row>
    <row r="13" spans="1:18" ht="21" customHeight="1" x14ac:dyDescent="0.45">
      <c r="A13" s="57"/>
      <c r="B13" s="120" t="s">
        <v>58</v>
      </c>
      <c r="C13" s="126">
        <f>ROUND($C$8*$C$21+$D$8*$C$23+$C$25,0)</f>
        <v>129</v>
      </c>
      <c r="D13" s="127">
        <f>VLOOKUP($C13, '국어 백분위 표'!$B$6:$D$117, 3, FALSE)</f>
        <v>93</v>
      </c>
      <c r="E13" s="128">
        <f>VLOOKUP($C13, '국어 백분위 표'!$B$6:$D$117, 2, FALSE)</f>
        <v>2</v>
      </c>
      <c r="F13" s="118"/>
      <c r="G13" s="120" t="s">
        <v>58</v>
      </c>
      <c r="H13" s="210">
        <f>IF(AND(M37="불가능", N37="불가능"), "가능한 케이스 없음", IF(OR(M37="불가능", N37="불가능"), MIN(M37, N37), IF(M37=N37, M37, M37&amp;" 또는 "&amp;N37)))</f>
        <v>83</v>
      </c>
      <c r="I13" s="211"/>
      <c r="J13" s="57"/>
      <c r="K13" s="57"/>
      <c r="L13" s="57"/>
      <c r="M13" s="101"/>
      <c r="O13" s="59">
        <v>13</v>
      </c>
      <c r="P13" s="59">
        <v>13</v>
      </c>
      <c r="Q13" s="59">
        <v>13</v>
      </c>
      <c r="R13" s="59">
        <v>13</v>
      </c>
    </row>
    <row r="14" spans="1:18" ht="21" customHeight="1" x14ac:dyDescent="0.45">
      <c r="A14" s="57"/>
      <c r="B14" s="120" t="s">
        <v>59</v>
      </c>
      <c r="C14" s="126">
        <f>ROUND($C$9*$C$27+$D$9*$C$28+$C$31,0)</f>
        <v>132</v>
      </c>
      <c r="D14" s="127">
        <f>VLOOKUP($C14, '수학 백분위 표'!$B$6:$D$117, 3, FALSE)</f>
        <v>95</v>
      </c>
      <c r="E14" s="128">
        <f>VLOOKUP($C14, '수학 백분위 표'!$B$7:$D$118, 2, FALSE)</f>
        <v>2</v>
      </c>
      <c r="F14" s="118"/>
      <c r="G14" s="120" t="s">
        <v>59</v>
      </c>
      <c r="H14" s="210" t="str">
        <f>IF(AND(M38="불가능", N38="불가능"), "가능한 케이스 없음", IF(OR(M38="불가능", N38="불가능"), MIN(M38, N38), IF(M38=N38, M38, M38&amp;" 또는 "&amp;N38)))</f>
        <v>91 또는 92</v>
      </c>
      <c r="I14" s="211"/>
      <c r="J14" s="57"/>
      <c r="K14" s="57"/>
      <c r="L14" s="57"/>
      <c r="M14" s="101"/>
      <c r="O14" s="59">
        <v>14</v>
      </c>
      <c r="P14" s="59">
        <v>14</v>
      </c>
      <c r="Q14" s="59">
        <v>14</v>
      </c>
      <c r="R14" s="59">
        <v>14</v>
      </c>
    </row>
    <row r="15" spans="1:18" ht="21" customHeight="1" x14ac:dyDescent="0.45">
      <c r="A15" s="57"/>
      <c r="B15" s="120" t="s">
        <v>51</v>
      </c>
      <c r="C15" s="126">
        <f>ROUND($C$9*$C$27+$D$9*$C$29+$C$32,0)</f>
        <v>137</v>
      </c>
      <c r="D15" s="127">
        <f>VLOOKUP($C15, '수학 백분위 표'!$B$6:$D$117, 3, FALSE)</f>
        <v>98</v>
      </c>
      <c r="E15" s="128">
        <f>VLOOKUP($C15, '수학 백분위 표'!$B$6:$D$118, 2, FALSE)</f>
        <v>1</v>
      </c>
      <c r="F15" s="118"/>
      <c r="G15" s="120" t="s">
        <v>51</v>
      </c>
      <c r="H15" s="210">
        <f>IF(AND(M39="불가능", N39="불가능"), "가능한 케이스 없음", IF(OR(M39="불가능", N39="불가능"), MIN(M39, N39), IF(M39=N39, M39, M39&amp;" 또는 "&amp;N39)))</f>
        <v>86</v>
      </c>
      <c r="I15" s="211"/>
      <c r="J15" s="57"/>
      <c r="K15" s="57"/>
      <c r="L15" s="57"/>
      <c r="M15" s="101"/>
      <c r="O15" s="59">
        <v>15</v>
      </c>
      <c r="P15" s="59">
        <v>15</v>
      </c>
      <c r="Q15" s="59">
        <v>15</v>
      </c>
      <c r="R15" s="59">
        <v>15</v>
      </c>
    </row>
    <row r="16" spans="1:18" ht="21" customHeight="1" thickBot="1" x14ac:dyDescent="0.5">
      <c r="A16" s="57"/>
      <c r="B16" s="123" t="s">
        <v>52</v>
      </c>
      <c r="C16" s="129">
        <f>ROUND($C$9*$C$27+$D$9*$C$30+$C$33,0)</f>
        <v>137</v>
      </c>
      <c r="D16" s="130">
        <f>VLOOKUP($C16, '수학 백분위 표'!$B$6:$D$117, 3, FALSE)</f>
        <v>98</v>
      </c>
      <c r="E16" s="131">
        <f>VLOOKUP($C16, '수학 백분위 표'!$B$6:$D$118, 2, FALSE)</f>
        <v>1</v>
      </c>
      <c r="F16" s="118"/>
      <c r="G16" s="123" t="s">
        <v>52</v>
      </c>
      <c r="H16" s="208" t="str">
        <f>IF(AND(M40="불가능", N40="불가능"), "가능한 케이스 없음", IF(OR(M40="불가능", N40="불가능"), MIN(M40, N40), IF(M40=N40, M40, M40&amp;" 또는 "&amp;N40)))</f>
        <v>85 또는 86</v>
      </c>
      <c r="I16" s="209"/>
      <c r="K16" s="57"/>
      <c r="L16" s="57"/>
      <c r="O16" s="59">
        <v>16</v>
      </c>
      <c r="P16" s="59">
        <v>16</v>
      </c>
      <c r="Q16" s="59">
        <v>16</v>
      </c>
      <c r="R16" s="59">
        <v>16</v>
      </c>
    </row>
    <row r="17" spans="1:18" x14ac:dyDescent="0.45">
      <c r="A17" s="57"/>
      <c r="B17" s="105"/>
      <c r="C17" s="105"/>
      <c r="D17" s="105"/>
      <c r="E17" s="106"/>
      <c r="F17" s="57"/>
      <c r="G17" s="106"/>
      <c r="H17" s="106"/>
      <c r="I17" s="106"/>
      <c r="J17" s="57"/>
      <c r="K17" s="57"/>
      <c r="L17" s="57"/>
      <c r="M17" s="101"/>
      <c r="O17" s="59">
        <v>17</v>
      </c>
      <c r="P17" s="59">
        <v>17</v>
      </c>
      <c r="Q17" s="59">
        <v>17</v>
      </c>
      <c r="R17" s="59">
        <v>17</v>
      </c>
    </row>
    <row r="18" spans="1:18" x14ac:dyDescent="0.45">
      <c r="A18" s="57"/>
      <c r="B18" s="58"/>
      <c r="C18" s="58"/>
      <c r="D18" s="58"/>
      <c r="E18" s="57"/>
      <c r="F18" s="57"/>
      <c r="G18" s="57"/>
      <c r="H18" s="57"/>
      <c r="I18" s="57"/>
      <c r="J18" s="57"/>
      <c r="K18" s="57"/>
      <c r="L18" s="57"/>
      <c r="M18" s="101"/>
      <c r="O18" s="59">
        <v>18</v>
      </c>
      <c r="P18" s="59">
        <v>18</v>
      </c>
      <c r="Q18" s="59">
        <v>18</v>
      </c>
      <c r="R18" s="59">
        <v>18</v>
      </c>
    </row>
    <row r="19" spans="1:18" x14ac:dyDescent="0.45">
      <c r="A19" s="57"/>
      <c r="B19" s="58"/>
      <c r="C19" s="58"/>
      <c r="D19" s="58"/>
      <c r="E19" s="57"/>
      <c r="F19" s="57"/>
      <c r="H19" s="104"/>
      <c r="I19" s="57"/>
      <c r="J19" s="57"/>
      <c r="K19" s="57"/>
      <c r="L19" s="57"/>
      <c r="M19" s="101"/>
      <c r="O19" s="59">
        <v>19</v>
      </c>
      <c r="P19" s="59">
        <v>19</v>
      </c>
      <c r="Q19" s="59">
        <v>19</v>
      </c>
      <c r="R19" s="59">
        <v>19</v>
      </c>
    </row>
    <row r="20" spans="1:18" x14ac:dyDescent="0.45">
      <c r="A20" s="57"/>
      <c r="B20" s="58"/>
      <c r="C20" s="58"/>
      <c r="D20" s="58"/>
      <c r="E20" s="57"/>
      <c r="F20" s="57"/>
      <c r="G20" s="57"/>
      <c r="H20" s="57"/>
      <c r="I20" s="57"/>
      <c r="J20" s="57"/>
      <c r="K20" s="57"/>
      <c r="L20" s="57"/>
      <c r="M20" s="101"/>
      <c r="O20" s="59">
        <v>20</v>
      </c>
      <c r="P20" s="59">
        <v>20</v>
      </c>
      <c r="Q20" s="59">
        <v>20</v>
      </c>
      <c r="R20" s="59">
        <v>20</v>
      </c>
    </row>
    <row r="21" spans="1:18" x14ac:dyDescent="0.45">
      <c r="A21" s="57"/>
      <c r="B21" s="232" t="s">
        <v>25</v>
      </c>
      <c r="C21" s="233">
        <v>1.0389999999999999</v>
      </c>
      <c r="D21" s="58"/>
      <c r="E21" s="57"/>
      <c r="F21" s="57"/>
      <c r="G21" s="57"/>
      <c r="H21" s="57"/>
      <c r="I21" s="57"/>
      <c r="J21" s="57"/>
      <c r="K21" s="57"/>
      <c r="L21" s="57"/>
      <c r="M21" s="101"/>
      <c r="O21" s="59">
        <v>21</v>
      </c>
      <c r="P21" s="59">
        <v>21</v>
      </c>
      <c r="Q21" s="59">
        <v>21</v>
      </c>
      <c r="R21" s="59">
        <v>21</v>
      </c>
    </row>
    <row r="22" spans="1:18" x14ac:dyDescent="0.45">
      <c r="A22" s="57"/>
      <c r="B22" s="233" t="s">
        <v>11</v>
      </c>
      <c r="C22" s="233">
        <v>0.75</v>
      </c>
      <c r="D22" s="58"/>
      <c r="E22" s="57"/>
      <c r="F22" s="57"/>
      <c r="G22" s="57"/>
      <c r="H22" s="57"/>
      <c r="I22" s="57"/>
      <c r="J22" s="57"/>
      <c r="K22" s="57"/>
      <c r="L22" s="57"/>
      <c r="M22" s="101"/>
      <c r="O22" s="59">
        <v>22</v>
      </c>
      <c r="P22" s="59">
        <v>22</v>
      </c>
      <c r="Q22" s="59">
        <v>22</v>
      </c>
      <c r="R22" s="59">
        <v>22</v>
      </c>
    </row>
    <row r="23" spans="1:18" x14ac:dyDescent="0.45">
      <c r="A23" s="57"/>
      <c r="B23" s="233" t="s">
        <v>12</v>
      </c>
      <c r="C23" s="233">
        <v>0.85899999999999999</v>
      </c>
      <c r="D23" s="58"/>
      <c r="E23" s="57"/>
      <c r="F23" s="57"/>
      <c r="G23" s="57"/>
      <c r="H23" s="57"/>
      <c r="I23" s="57"/>
      <c r="J23" s="57"/>
      <c r="K23" s="57"/>
      <c r="L23" s="70"/>
      <c r="M23" s="101"/>
      <c r="O23" s="59">
        <v>23</v>
      </c>
      <c r="P23" s="59">
        <v>24</v>
      </c>
      <c r="Q23" s="59">
        <v>23</v>
      </c>
      <c r="R23" s="59">
        <v>23</v>
      </c>
    </row>
    <row r="24" spans="1:18" x14ac:dyDescent="0.45">
      <c r="A24" s="57"/>
      <c r="B24" s="233" t="s">
        <v>13</v>
      </c>
      <c r="C24" s="233">
        <v>48.3</v>
      </c>
      <c r="D24" s="58"/>
      <c r="E24" s="57"/>
      <c r="F24" s="57"/>
      <c r="G24" s="57"/>
      <c r="H24" s="57"/>
      <c r="I24" s="57"/>
      <c r="J24" s="57"/>
      <c r="K24" s="57"/>
      <c r="L24" s="70"/>
      <c r="M24" s="101"/>
      <c r="O24" s="59">
        <v>24</v>
      </c>
      <c r="P24" s="78"/>
      <c r="Q24" s="59">
        <v>24</v>
      </c>
      <c r="R24" s="59">
        <v>24</v>
      </c>
    </row>
    <row r="25" spans="1:18" x14ac:dyDescent="0.45">
      <c r="A25" s="57"/>
      <c r="B25" s="233" t="s">
        <v>14</v>
      </c>
      <c r="C25" s="233">
        <v>49.8</v>
      </c>
      <c r="D25" s="58"/>
      <c r="E25" s="57"/>
      <c r="F25" s="57"/>
      <c r="G25" s="57"/>
      <c r="I25" s="57"/>
      <c r="J25" s="57"/>
      <c r="K25" s="57"/>
      <c r="L25" s="70"/>
      <c r="M25" s="101"/>
      <c r="O25" s="59">
        <v>25</v>
      </c>
      <c r="P25" s="78"/>
      <c r="Q25" s="59">
        <v>25</v>
      </c>
      <c r="R25" s="59">
        <v>26</v>
      </c>
    </row>
    <row r="26" spans="1:18" x14ac:dyDescent="0.45">
      <c r="A26" s="57"/>
      <c r="B26" s="234"/>
      <c r="C26" s="234"/>
      <c r="D26" s="58"/>
      <c r="E26" s="57"/>
      <c r="F26" s="74"/>
      <c r="G26" s="57"/>
      <c r="H26" s="57"/>
      <c r="I26" s="57"/>
      <c r="J26" s="57"/>
      <c r="K26" s="57"/>
      <c r="L26" s="74"/>
      <c r="M26" s="101"/>
      <c r="O26" s="59">
        <v>26</v>
      </c>
      <c r="Q26" s="59">
        <v>26</v>
      </c>
    </row>
    <row r="27" spans="1:18" x14ac:dyDescent="0.45">
      <c r="A27" s="57"/>
      <c r="B27" s="232" t="s">
        <v>29</v>
      </c>
      <c r="C27" s="233">
        <v>0.81</v>
      </c>
      <c r="D27" s="58"/>
      <c r="E27" s="57"/>
      <c r="F27" s="74"/>
      <c r="G27" s="57"/>
      <c r="H27" s="57"/>
      <c r="I27" s="57"/>
      <c r="J27" s="57"/>
      <c r="K27" s="57"/>
      <c r="L27" s="74"/>
      <c r="M27" s="101"/>
      <c r="O27" s="59">
        <v>27</v>
      </c>
      <c r="Q27" s="59">
        <v>27</v>
      </c>
    </row>
    <row r="28" spans="1:18" x14ac:dyDescent="0.45">
      <c r="A28" s="57"/>
      <c r="B28" s="233" t="s">
        <v>17</v>
      </c>
      <c r="C28" s="233">
        <v>0.71499999999999997</v>
      </c>
      <c r="D28" s="58"/>
      <c r="E28" s="57"/>
      <c r="F28" s="74"/>
      <c r="G28" s="57"/>
      <c r="H28" s="57"/>
      <c r="I28" s="57"/>
      <c r="J28" s="57"/>
      <c r="K28" s="57"/>
      <c r="L28" s="57"/>
      <c r="M28" s="101"/>
      <c r="O28" s="59">
        <v>28</v>
      </c>
      <c r="Q28" s="59">
        <v>28</v>
      </c>
    </row>
    <row r="29" spans="1:18" x14ac:dyDescent="0.45">
      <c r="A29" s="57"/>
      <c r="B29" s="233" t="s">
        <v>18</v>
      </c>
      <c r="C29" s="233">
        <v>0.76200000000000001</v>
      </c>
      <c r="D29" s="58"/>
      <c r="E29" s="57"/>
      <c r="F29" s="74"/>
      <c r="G29" s="57"/>
      <c r="H29" s="57"/>
      <c r="I29" s="57"/>
      <c r="J29" s="57"/>
      <c r="K29" s="57"/>
      <c r="L29" s="57"/>
      <c r="M29" s="101"/>
      <c r="O29" s="59">
        <v>29</v>
      </c>
      <c r="Q29" s="59">
        <v>29</v>
      </c>
    </row>
    <row r="30" spans="1:18" x14ac:dyDescent="0.45">
      <c r="A30" s="57"/>
      <c r="B30" s="233" t="s">
        <v>15</v>
      </c>
      <c r="C30" s="233">
        <v>0.877</v>
      </c>
      <c r="D30" s="58"/>
      <c r="E30" s="57"/>
      <c r="F30" s="74"/>
      <c r="G30" s="57"/>
      <c r="H30" s="57"/>
      <c r="I30" s="57"/>
      <c r="J30" s="57"/>
      <c r="K30" s="57"/>
      <c r="L30" s="57"/>
      <c r="M30" s="101"/>
      <c r="O30" s="59">
        <v>30</v>
      </c>
      <c r="Q30" s="59">
        <v>30</v>
      </c>
    </row>
    <row r="31" spans="1:18" x14ac:dyDescent="0.45">
      <c r="A31" s="57"/>
      <c r="B31" s="233" t="s">
        <v>16</v>
      </c>
      <c r="C31" s="233">
        <v>63</v>
      </c>
      <c r="D31" s="58"/>
      <c r="E31" s="57"/>
      <c r="F31" s="74"/>
      <c r="G31" s="57"/>
      <c r="H31" s="57"/>
      <c r="I31" s="57"/>
      <c r="J31" s="57"/>
      <c r="K31" s="57"/>
      <c r="L31" s="57"/>
      <c r="M31" s="101"/>
      <c r="O31" s="59">
        <v>31</v>
      </c>
      <c r="Q31" s="59">
        <v>31</v>
      </c>
    </row>
    <row r="32" spans="1:18" x14ac:dyDescent="0.45">
      <c r="A32" s="57"/>
      <c r="B32" s="233" t="s">
        <v>19</v>
      </c>
      <c r="C32" s="233">
        <v>66.5</v>
      </c>
      <c r="D32" s="58"/>
      <c r="E32" s="57"/>
      <c r="F32" s="74"/>
      <c r="G32" s="57"/>
      <c r="H32" s="57"/>
      <c r="I32" s="57"/>
      <c r="J32" s="57"/>
      <c r="K32" s="57"/>
      <c r="L32" s="57"/>
      <c r="M32" s="101"/>
      <c r="O32" s="59">
        <v>32</v>
      </c>
      <c r="Q32" s="59">
        <v>32</v>
      </c>
    </row>
    <row r="33" spans="1:17" x14ac:dyDescent="0.45">
      <c r="A33" s="57"/>
      <c r="B33" s="233" t="s">
        <v>20</v>
      </c>
      <c r="C33" s="233">
        <v>64.2</v>
      </c>
      <c r="D33" s="58"/>
      <c r="E33" s="57"/>
      <c r="F33" s="74"/>
      <c r="G33" s="57"/>
      <c r="H33" s="57"/>
      <c r="I33" s="57"/>
      <c r="J33" s="57"/>
      <c r="K33" s="57"/>
      <c r="L33" s="57"/>
      <c r="M33" s="101"/>
      <c r="O33" s="59">
        <v>33</v>
      </c>
      <c r="Q33" s="59">
        <v>33</v>
      </c>
    </row>
    <row r="34" spans="1:17" x14ac:dyDescent="0.45">
      <c r="A34" s="57"/>
      <c r="B34" s="58"/>
      <c r="C34" s="58"/>
      <c r="D34" s="58"/>
      <c r="E34" s="57"/>
      <c r="F34" s="74"/>
      <c r="G34" s="74"/>
      <c r="H34" s="74"/>
      <c r="I34" s="74"/>
      <c r="J34" s="74"/>
      <c r="K34" s="57"/>
      <c r="L34" s="57"/>
      <c r="M34" s="101"/>
      <c r="O34" s="59">
        <v>34</v>
      </c>
      <c r="Q34" s="59">
        <v>34</v>
      </c>
    </row>
    <row r="35" spans="1:17" x14ac:dyDescent="0.45">
      <c r="A35" s="57"/>
      <c r="B35" s="58"/>
      <c r="C35" s="58"/>
      <c r="D35" s="58"/>
      <c r="E35" s="57"/>
      <c r="F35" s="74"/>
      <c r="G35" s="74"/>
      <c r="H35" s="74"/>
      <c r="I35" s="74"/>
      <c r="J35" s="74"/>
      <c r="K35" s="57"/>
      <c r="L35" s="57"/>
      <c r="M35" s="101"/>
      <c r="N35" s="103"/>
      <c r="O35" s="59">
        <v>35</v>
      </c>
      <c r="Q35" s="59">
        <v>35</v>
      </c>
    </row>
    <row r="36" spans="1:17" x14ac:dyDescent="0.45">
      <c r="E36" s="102"/>
      <c r="F36" s="103"/>
      <c r="G36" s="84">
        <f>($H$8-0.5-$I$8*$C$22-$C$24)/$C$21</f>
        <v>64.196342637151119</v>
      </c>
      <c r="H36" s="84">
        <f>($H$8+0.499-$I$8*$C$22-$C$24)/$C$21</f>
        <v>65.157844080846971</v>
      </c>
      <c r="I36" s="85">
        <f>ROUNDUP(G36, 0)</f>
        <v>65</v>
      </c>
      <c r="J36" s="85">
        <f>ROUNDDOWN(H36, 0)</f>
        <v>65</v>
      </c>
      <c r="K36" s="84">
        <f>ROUNDUP(G36, 0)+$I$8</f>
        <v>87</v>
      </c>
      <c r="L36" s="84">
        <f>ROUNDDOWN(H36, 0)+$I$8</f>
        <v>87</v>
      </c>
      <c r="M36" s="84">
        <f>IF(OR($I36&gt;76, $J36&lt;0, AND($I36=75, $J36=75), AND($I36=1, $J36=1), $I36&gt;$J36, K36&gt;100, K36=99, K36=1, K36&lt;0, $I$8&gt;24, $I$8=23, $I$8=1, $I$8&lt;0), "불가능", K36)</f>
        <v>87</v>
      </c>
      <c r="N36" s="84">
        <f>IF(OR($I36&gt;76, $J36&lt;0, AND($I36=75, $J36=75), AND($I36=1, $J36=1), $I36&gt;$J36, L36&gt;100, L36=99, L36=1, L36&lt;0, $I$8&gt;24, $I$8=23, $I$8=1, $I$8&lt;0, H36&lt;0), "불가능", L36)</f>
        <v>87</v>
      </c>
      <c r="O36" s="59">
        <v>36</v>
      </c>
      <c r="Q36" s="59">
        <v>36</v>
      </c>
    </row>
    <row r="37" spans="1:17" x14ac:dyDescent="0.45">
      <c r="E37" s="102"/>
      <c r="F37" s="103"/>
      <c r="G37" s="84">
        <f>($H$8-0.5-$I$8*$C$23-$C$25)/$C$21</f>
        <v>60.444658325312808</v>
      </c>
      <c r="H37" s="84">
        <f>($H$8+0.499-$I$8*$C$23-$C$25)/$C$21</f>
        <v>61.406159769008667</v>
      </c>
      <c r="I37" s="85">
        <f>ROUNDUP(G37, 0)</f>
        <v>61</v>
      </c>
      <c r="J37" s="85">
        <f>ROUNDDOWN(H37, 0)</f>
        <v>61</v>
      </c>
      <c r="K37" s="84">
        <f>ROUNDUP(G37, 0)+$I$8</f>
        <v>83</v>
      </c>
      <c r="L37" s="84">
        <f>ROUNDDOWN(H37, 0)+$I$8</f>
        <v>83</v>
      </c>
      <c r="M37" s="84">
        <f>IF(OR($I37&gt;76, $J37&lt;0, AND($I37=75, $J37=75), AND($I37=1, $J37=1), $I37&gt;$J37, K37&gt;100, K37=99, K37=1, K37&lt;0, $I$8&gt;24, $I$8=23, $I$8=1, $I$8&lt;0), "불가능", K37)</f>
        <v>83</v>
      </c>
      <c r="N37" s="84">
        <f>IF(OR($I37&gt;76, $J37&lt;0, AND($I37=75, $J37=75), AND($I37=1, $J37=1), $I37&gt;$J37, L37&gt;100, L37=99, L37=1, L37&lt;0, $I$8&gt;24, $I$8=23, $I$8=1, $I$8&lt;0, H37&lt;0), "불가능", L37)</f>
        <v>83</v>
      </c>
      <c r="O37" s="59">
        <v>37</v>
      </c>
      <c r="Q37" s="59">
        <v>37</v>
      </c>
    </row>
    <row r="38" spans="1:17" x14ac:dyDescent="0.45">
      <c r="E38" s="102"/>
      <c r="F38" s="103"/>
      <c r="G38" s="84">
        <f>($H$9-0.5-$I$9*$C$28-$C$31)/$C$27</f>
        <v>68.851851851851848</v>
      </c>
      <c r="H38" s="84">
        <f>($H$9+0.499-$I$9*$C$28-$C$31)/$C$27</f>
        <v>70.085185185185168</v>
      </c>
      <c r="I38" s="85">
        <f>ROUNDUP(G38, 0)</f>
        <v>69</v>
      </c>
      <c r="J38" s="85">
        <f>ROUNDDOWN(H38, 0)</f>
        <v>70</v>
      </c>
      <c r="K38" s="84">
        <f>ROUNDUP(G38, 0)+$I$9</f>
        <v>91</v>
      </c>
      <c r="L38" s="84">
        <f>ROUNDDOWN(H38, 0)+$I$9</f>
        <v>92</v>
      </c>
      <c r="M38" s="84">
        <f t="shared" ref="M38:M40" si="0">IF(OR($I38&gt;74, $J38&lt;0, AND($I38=73, $J38=73), AND($I38=1, $J38=1), $I38&gt;$J38, K38&gt;100, K38=99, K38=1, K38&lt;0, $I$9&gt;26, $I$9=25, $I$9=1, $I$9&lt;0), "불가능", K38)</f>
        <v>91</v>
      </c>
      <c r="N38" s="84">
        <f>IF(OR($I38&gt;74, $J38&lt;0, AND($I38=73, $J38=73), AND($I38=1, $J38=1), $I38&gt;$J38, L38&gt;100, L38=99, L38=1, L38&lt;0, $I$9&gt;26, $I$9=25, $I$9=1, $I$9&lt;0, H38&lt;0), "불가능", L38)</f>
        <v>92</v>
      </c>
      <c r="O38" s="59">
        <v>38</v>
      </c>
      <c r="Q38" s="59">
        <v>38</v>
      </c>
    </row>
    <row r="39" spans="1:17" x14ac:dyDescent="0.45">
      <c r="E39" s="102"/>
      <c r="F39" s="103"/>
      <c r="G39" s="84">
        <f>($H$9-0.5-$I$9*$C$29-$C$32)/$C$27</f>
        <v>63.254320987654324</v>
      </c>
      <c r="H39" s="84">
        <f>($H$9+0.499-$I$9*$C$29-$C$32)/$C$27</f>
        <v>64.487654320987644</v>
      </c>
      <c r="I39" s="85">
        <f>ROUNDUP(G39, 0)</f>
        <v>64</v>
      </c>
      <c r="J39" s="85">
        <f>ROUNDDOWN(H39, 0)</f>
        <v>64</v>
      </c>
      <c r="K39" s="84">
        <f>ROUNDUP(G39, 0)+$I$9</f>
        <v>86</v>
      </c>
      <c r="L39" s="84">
        <f>ROUNDDOWN(H39, 0)+$I$9</f>
        <v>86</v>
      </c>
      <c r="M39" s="84">
        <f t="shared" si="0"/>
        <v>86</v>
      </c>
      <c r="N39" s="84">
        <f>IF(OR($I39&gt;74, $J39&lt;0, AND($I39=73, $J39=73), AND($I39=1, $J39=1), $I39&gt;$J39, L39&gt;100, L39=99, L39=1, L39&lt;0, $I$9&gt;26, $I$9=25, $I$9=1, $I$9&lt;0, H39&lt;0), "불가능", L39)</f>
        <v>86</v>
      </c>
      <c r="O39" s="59">
        <v>39</v>
      </c>
      <c r="Q39" s="59">
        <v>39</v>
      </c>
    </row>
    <row r="40" spans="1:17" x14ac:dyDescent="0.45">
      <c r="E40" s="102"/>
      <c r="F40" s="103"/>
      <c r="G40" s="84">
        <f>($H$9-0.5-$I$9*$C$30-$C$33)/$C$27</f>
        <v>62.970370370370368</v>
      </c>
      <c r="H40" s="84">
        <f>($H$9+0.499-$I$9*$C$30-$C$33)/$C$27</f>
        <v>64.203703703703695</v>
      </c>
      <c r="I40" s="85">
        <f>ROUNDUP(G40, 0)</f>
        <v>63</v>
      </c>
      <c r="J40" s="85">
        <f>ROUNDDOWN(H40, 0)</f>
        <v>64</v>
      </c>
      <c r="K40" s="84">
        <f>ROUNDUP(G40, 0)+$I$9</f>
        <v>85</v>
      </c>
      <c r="L40" s="84">
        <f>ROUNDDOWN(H40, 0)+$I$9</f>
        <v>86</v>
      </c>
      <c r="M40" s="84">
        <f t="shared" si="0"/>
        <v>85</v>
      </c>
      <c r="N40" s="84">
        <f>IF(OR($I40&gt;74, $J40&lt;0, AND($I40=73, $J40=73), AND($I40=1, $J40=1), $I40&gt;$J40, L40&gt;100, L40=99, L40=1, L40&lt;0, $I$9&gt;26, $I$9=25, $I$9=1, $I$9&lt;0, H40&lt;0), "불가능", L40)</f>
        <v>86</v>
      </c>
      <c r="O40" s="59">
        <v>40</v>
      </c>
      <c r="Q40" s="59">
        <v>40</v>
      </c>
    </row>
    <row r="41" spans="1:17" x14ac:dyDescent="0.45">
      <c r="E41" s="102"/>
      <c r="F41" s="103"/>
      <c r="G41" s="103"/>
      <c r="H41" s="103"/>
      <c r="I41" s="103"/>
      <c r="J41" s="103"/>
      <c r="K41" s="103"/>
      <c r="L41" s="103"/>
      <c r="M41" s="103"/>
      <c r="N41" s="103"/>
      <c r="O41" s="59">
        <v>41</v>
      </c>
      <c r="Q41" s="59">
        <v>41</v>
      </c>
    </row>
    <row r="42" spans="1:17" x14ac:dyDescent="0.45">
      <c r="E42" s="102"/>
      <c r="F42" s="103"/>
      <c r="G42" s="103"/>
      <c r="H42" s="103"/>
      <c r="I42" s="103"/>
      <c r="J42" s="103"/>
      <c r="K42" s="103"/>
      <c r="L42" s="103"/>
      <c r="M42" s="103"/>
      <c r="N42" s="103"/>
      <c r="O42" s="59">
        <v>42</v>
      </c>
      <c r="Q42" s="59">
        <v>42</v>
      </c>
    </row>
    <row r="43" spans="1:17" x14ac:dyDescent="0.45">
      <c r="O43" s="59">
        <v>43</v>
      </c>
      <c r="Q43" s="59">
        <v>43</v>
      </c>
    </row>
    <row r="44" spans="1:17" x14ac:dyDescent="0.45">
      <c r="O44" s="59">
        <v>44</v>
      </c>
      <c r="Q44" s="59">
        <v>44</v>
      </c>
    </row>
    <row r="45" spans="1:17" x14ac:dyDescent="0.45">
      <c r="O45" s="59">
        <v>45</v>
      </c>
      <c r="Q45" s="59">
        <v>45</v>
      </c>
    </row>
    <row r="46" spans="1:17" x14ac:dyDescent="0.45">
      <c r="O46" s="59">
        <v>46</v>
      </c>
      <c r="Q46" s="59">
        <v>46</v>
      </c>
    </row>
    <row r="47" spans="1:17" x14ac:dyDescent="0.45">
      <c r="O47" s="59">
        <v>47</v>
      </c>
      <c r="Q47" s="59">
        <v>47</v>
      </c>
    </row>
    <row r="48" spans="1:17" x14ac:dyDescent="0.45">
      <c r="O48" s="59">
        <v>48</v>
      </c>
      <c r="Q48" s="59">
        <v>48</v>
      </c>
    </row>
    <row r="49" spans="15:17" x14ac:dyDescent="0.45">
      <c r="O49" s="59">
        <v>49</v>
      </c>
      <c r="Q49" s="59">
        <v>49</v>
      </c>
    </row>
    <row r="50" spans="15:17" x14ac:dyDescent="0.45">
      <c r="O50" s="59">
        <v>50</v>
      </c>
      <c r="Q50" s="59">
        <v>50</v>
      </c>
    </row>
    <row r="51" spans="15:17" x14ac:dyDescent="0.45">
      <c r="O51" s="59">
        <v>51</v>
      </c>
      <c r="Q51" s="59">
        <v>51</v>
      </c>
    </row>
    <row r="52" spans="15:17" x14ac:dyDescent="0.45">
      <c r="O52" s="59">
        <v>52</v>
      </c>
      <c r="Q52" s="59">
        <v>52</v>
      </c>
    </row>
    <row r="53" spans="15:17" x14ac:dyDescent="0.45">
      <c r="O53" s="59">
        <v>53</v>
      </c>
      <c r="Q53" s="59">
        <v>53</v>
      </c>
    </row>
    <row r="54" spans="15:17" x14ac:dyDescent="0.45">
      <c r="O54" s="59">
        <v>54</v>
      </c>
      <c r="Q54" s="59">
        <v>54</v>
      </c>
    </row>
    <row r="55" spans="15:17" x14ac:dyDescent="0.45">
      <c r="O55" s="59">
        <v>55</v>
      </c>
      <c r="Q55" s="59">
        <v>55</v>
      </c>
    </row>
    <row r="56" spans="15:17" x14ac:dyDescent="0.45">
      <c r="O56" s="59">
        <v>56</v>
      </c>
      <c r="Q56" s="59">
        <v>56</v>
      </c>
    </row>
    <row r="57" spans="15:17" x14ac:dyDescent="0.45">
      <c r="O57" s="59">
        <v>57</v>
      </c>
      <c r="Q57" s="59">
        <v>57</v>
      </c>
    </row>
    <row r="58" spans="15:17" x14ac:dyDescent="0.45">
      <c r="O58" s="59">
        <v>58</v>
      </c>
      <c r="Q58" s="59">
        <v>58</v>
      </c>
    </row>
    <row r="59" spans="15:17" x14ac:dyDescent="0.45">
      <c r="O59" s="59">
        <v>59</v>
      </c>
      <c r="Q59" s="59">
        <v>59</v>
      </c>
    </row>
    <row r="60" spans="15:17" x14ac:dyDescent="0.45">
      <c r="O60" s="59">
        <v>60</v>
      </c>
      <c r="Q60" s="59">
        <v>60</v>
      </c>
    </row>
    <row r="61" spans="15:17" x14ac:dyDescent="0.45">
      <c r="O61" s="59">
        <v>61</v>
      </c>
      <c r="Q61" s="59">
        <v>61</v>
      </c>
    </row>
    <row r="62" spans="15:17" x14ac:dyDescent="0.45">
      <c r="O62" s="59">
        <v>62</v>
      </c>
      <c r="Q62" s="59">
        <v>62</v>
      </c>
    </row>
    <row r="63" spans="15:17" x14ac:dyDescent="0.45">
      <c r="O63" s="59">
        <v>63</v>
      </c>
      <c r="Q63" s="59">
        <v>63</v>
      </c>
    </row>
    <row r="64" spans="15:17" x14ac:dyDescent="0.45">
      <c r="O64" s="59">
        <v>64</v>
      </c>
      <c r="Q64" s="59">
        <v>64</v>
      </c>
    </row>
    <row r="65" spans="15:19" x14ac:dyDescent="0.45">
      <c r="O65" s="59">
        <v>65</v>
      </c>
      <c r="Q65" s="59">
        <v>65</v>
      </c>
    </row>
    <row r="66" spans="15:19" x14ac:dyDescent="0.45">
      <c r="O66" s="59">
        <v>66</v>
      </c>
      <c r="Q66" s="59">
        <v>66</v>
      </c>
    </row>
    <row r="67" spans="15:19" x14ac:dyDescent="0.45">
      <c r="O67" s="59">
        <v>67</v>
      </c>
      <c r="Q67" s="59">
        <v>67</v>
      </c>
    </row>
    <row r="68" spans="15:19" x14ac:dyDescent="0.45">
      <c r="O68" s="59">
        <v>68</v>
      </c>
      <c r="Q68" s="59">
        <v>68</v>
      </c>
    </row>
    <row r="69" spans="15:19" x14ac:dyDescent="0.45">
      <c r="O69" s="59">
        <v>69</v>
      </c>
      <c r="Q69" s="59">
        <v>69</v>
      </c>
    </row>
    <row r="70" spans="15:19" x14ac:dyDescent="0.45">
      <c r="O70" s="59">
        <v>70</v>
      </c>
      <c r="Q70" s="59">
        <v>70</v>
      </c>
    </row>
    <row r="71" spans="15:19" x14ac:dyDescent="0.45">
      <c r="O71" s="59">
        <v>71</v>
      </c>
      <c r="Q71" s="59">
        <v>71</v>
      </c>
    </row>
    <row r="72" spans="15:19" x14ac:dyDescent="0.45">
      <c r="O72" s="59">
        <v>72</v>
      </c>
      <c r="Q72" s="59">
        <v>72</v>
      </c>
    </row>
    <row r="73" spans="15:19" x14ac:dyDescent="0.45">
      <c r="O73" s="59">
        <v>73</v>
      </c>
      <c r="Q73" s="59">
        <v>74</v>
      </c>
    </row>
    <row r="74" spans="15:19" x14ac:dyDescent="0.45">
      <c r="O74" s="59">
        <v>74</v>
      </c>
    </row>
    <row r="75" spans="15:19" x14ac:dyDescent="0.45">
      <c r="O75" s="59">
        <v>76</v>
      </c>
    </row>
    <row r="76" spans="15:19" ht="17.5" thickBot="1" x14ac:dyDescent="0.5"/>
    <row r="77" spans="15:19" ht="17.5" thickBot="1" x14ac:dyDescent="0.5">
      <c r="O77" s="220" t="s">
        <v>35</v>
      </c>
      <c r="P77" s="221"/>
      <c r="Q77" s="221"/>
      <c r="R77" s="222"/>
      <c r="S77" s="57"/>
    </row>
    <row r="78" spans="15:19" x14ac:dyDescent="0.45">
      <c r="O78" s="64"/>
      <c r="P78" s="65" t="s">
        <v>21</v>
      </c>
      <c r="Q78" s="65" t="s">
        <v>23</v>
      </c>
      <c r="R78" s="66" t="s">
        <v>30</v>
      </c>
      <c r="S78" s="57"/>
    </row>
    <row r="79" spans="15:19" x14ac:dyDescent="0.45">
      <c r="O79" s="67" t="s">
        <v>34</v>
      </c>
      <c r="P79" s="68">
        <v>189902</v>
      </c>
      <c r="Q79" s="68">
        <v>97048</v>
      </c>
      <c r="R79" s="69">
        <f>P79+Q79</f>
        <v>286950</v>
      </c>
      <c r="S79" s="70"/>
    </row>
    <row r="80" spans="15:19" x14ac:dyDescent="0.45">
      <c r="O80" s="71" t="s">
        <v>31</v>
      </c>
      <c r="P80" s="72">
        <v>42.23</v>
      </c>
      <c r="Q80" s="72">
        <v>51.05</v>
      </c>
      <c r="R80" s="73">
        <f>(P80*$P$79+Q80*$Q$79)/$R$79</f>
        <v>45.212970412963926</v>
      </c>
      <c r="S80" s="70"/>
    </row>
    <row r="81" spans="15:19" x14ac:dyDescent="0.45">
      <c r="O81" s="71" t="s">
        <v>32</v>
      </c>
      <c r="P81" s="72">
        <f>P82-P80</f>
        <v>15.800000000000004</v>
      </c>
      <c r="Q81" s="72">
        <f>Q82-Q80</f>
        <v>16.5</v>
      </c>
      <c r="R81" s="73">
        <f>(P81*$P$79+Q81*$Q$79)/$R$79</f>
        <v>16.03674368356857</v>
      </c>
      <c r="S81" s="70"/>
    </row>
    <row r="82" spans="15:19" ht="17.5" thickBot="1" x14ac:dyDescent="0.5">
      <c r="O82" s="75" t="s">
        <v>33</v>
      </c>
      <c r="P82" s="76">
        <v>58.03</v>
      </c>
      <c r="Q82" s="76">
        <v>67.55</v>
      </c>
      <c r="R82" s="77">
        <f>(P82*$P$79+Q82*$Q$79)/$R$79</f>
        <v>61.2497140965325</v>
      </c>
      <c r="S82" s="74"/>
    </row>
    <row r="83" spans="15:19" ht="17.5" thickBot="1" x14ac:dyDescent="0.5">
      <c r="O83" s="74"/>
      <c r="P83" s="74"/>
      <c r="Q83" s="74"/>
      <c r="R83" s="74"/>
      <c r="S83" s="74"/>
    </row>
    <row r="84" spans="15:19" ht="17.5" thickBot="1" x14ac:dyDescent="0.5">
      <c r="O84" s="183" t="s">
        <v>36</v>
      </c>
      <c r="P84" s="184"/>
      <c r="Q84" s="184"/>
      <c r="R84" s="184"/>
      <c r="S84" s="185"/>
    </row>
    <row r="85" spans="15:19" x14ac:dyDescent="0.45">
      <c r="O85" s="79"/>
      <c r="P85" s="80" t="s">
        <v>22</v>
      </c>
      <c r="Q85" s="80" t="s">
        <v>37</v>
      </c>
      <c r="R85" s="80" t="s">
        <v>38</v>
      </c>
      <c r="S85" s="81" t="s">
        <v>30</v>
      </c>
    </row>
    <row r="86" spans="15:19" x14ac:dyDescent="0.45">
      <c r="O86" s="71" t="s">
        <v>34</v>
      </c>
      <c r="P86" s="68">
        <v>155934</v>
      </c>
      <c r="Q86" s="68">
        <v>117473</v>
      </c>
      <c r="R86" s="68">
        <v>12592</v>
      </c>
      <c r="S86" s="82">
        <f>P86+Q86+R86</f>
        <v>285999</v>
      </c>
    </row>
    <row r="87" spans="15:19" x14ac:dyDescent="0.45">
      <c r="O87" s="71" t="s">
        <v>31</v>
      </c>
      <c r="P87" s="72">
        <v>19.68</v>
      </c>
      <c r="Q87" s="72">
        <v>36.46</v>
      </c>
      <c r="R87" s="72">
        <v>26.75</v>
      </c>
      <c r="S87" s="73">
        <f>(P87*$P$86+Q87*$Q$86+R87*$R$86)/$S$86</f>
        <v>26.883599942657142</v>
      </c>
    </row>
    <row r="88" spans="15:19" x14ac:dyDescent="0.45">
      <c r="O88" s="71" t="s">
        <v>32</v>
      </c>
      <c r="P88" s="72">
        <f>P89-P87</f>
        <v>8.7600000000000016</v>
      </c>
      <c r="Q88" s="72">
        <f>Q89-Q87</f>
        <v>11.269999999999996</v>
      </c>
      <c r="R88" s="72">
        <f>R89-R87</f>
        <v>9.0600000000000023</v>
      </c>
      <c r="S88" s="73">
        <f>(P88*$P$86+Q88*$Q$86+R88*$R$86)/$S$86</f>
        <v>9.8041813782565672</v>
      </c>
    </row>
    <row r="89" spans="15:19" ht="17.5" thickBot="1" x14ac:dyDescent="0.5">
      <c r="O89" s="75" t="s">
        <v>33</v>
      </c>
      <c r="P89" s="76">
        <v>28.44</v>
      </c>
      <c r="Q89" s="76">
        <v>47.73</v>
      </c>
      <c r="R89" s="76">
        <v>35.81</v>
      </c>
      <c r="S89" s="77">
        <f>(P89*$P$86+Q89*$Q$86+R89*$R$86)/$S$86</f>
        <v>36.687781320913707</v>
      </c>
    </row>
  </sheetData>
  <sheetProtection algorithmName="SHA-512" hashValue="dCDLOWsh7ESuOBIERjBE7k3Rm8Bn3f7duM0ThAm7KZ7A4IzHsfS9zDxJOjHdUvJG4ebZOEdbPpBKVGUwRUWFqA==" saltValue="2Wlo0n2vg0YnAu5py56U7g==" spinCount="100000" sheet="1" selectLockedCells="1" autoFilter="0"/>
  <protectedRanges>
    <protectedRange sqref="C8:E9" name="범위1"/>
    <protectedRange sqref="H8:I9" name="범위2"/>
  </protectedRanges>
  <autoFilter ref="B11:B16" xr:uid="{BC7449F0-7DDB-49FB-9703-0B57D4E6D635}"/>
  <mergeCells count="17">
    <mergeCell ref="C2:E2"/>
    <mergeCell ref="C3:E3"/>
    <mergeCell ref="D9:E9"/>
    <mergeCell ref="O77:R77"/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  <mergeCell ref="H11:I11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3학년도 대학수학능력시험 6월 모의평가 국어 영역의 표준점수 범위는 다음과 같습니다._x000a_[48 이상 149 이하의 범위에서 49를 제외한 정수]" xr:uid="{BF8CA3A3-B055-4E54-AF96-445AE4D45415}">
          <x14:formula1>
            <xm:f>'인원 입력 기능'!$B$5:$B$105</xm:f>
          </x14:formula1>
          <xm:sqref>H8</xm:sqref>
        </x14:dataValidation>
        <x14:dataValidation type="list" allowBlank="1" showInputMessage="1" showErrorMessage="1" errorTitle="입력할 수 없는 값입니다." error="2023학년도 대학수학능력시험 6월 모의평가 국어 영역의 표준점수 범위는 다음과 같습니다._x000a_[63 이상 147 이하의 정수]" xr:uid="{62D1FBFE-A989-45CA-8B8B-BEE96865A735}">
          <x14:formula1>
            <xm:f>'인원 입력 기능'!$G$5:$G$89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  <pageSetUpPr fitToPage="1"/>
  </sheetPr>
  <dimension ref="A1:N140"/>
  <sheetViews>
    <sheetView zoomScale="85" zoomScaleNormal="85" workbookViewId="0">
      <selection activeCell="A23" sqref="A23:D36"/>
    </sheetView>
  </sheetViews>
  <sheetFormatPr defaultRowHeight="17" x14ac:dyDescent="0.45"/>
  <cols>
    <col min="1" max="1" width="11.08203125" customWidth="1"/>
    <col min="2" max="2" width="14.08203125" style="115" customWidth="1"/>
    <col min="3" max="4" width="21.25" style="115" customWidth="1"/>
    <col min="5" max="9" width="14.08203125" customWidth="1"/>
    <col min="10" max="10" width="13.75" customWidth="1"/>
    <col min="11" max="11" width="12.1640625" customWidth="1"/>
    <col min="13" max="14" width="8.6640625" customWidth="1"/>
  </cols>
  <sheetData>
    <row r="1" spans="1:14" ht="17.5" customHeight="1" thickBot="1" x14ac:dyDescent="0.5">
      <c r="A1" s="10"/>
      <c r="B1" s="110"/>
      <c r="C1" s="110"/>
      <c r="D1" s="110"/>
      <c r="E1" s="10"/>
      <c r="F1" s="10"/>
      <c r="G1" s="10"/>
      <c r="H1" s="10"/>
      <c r="I1" s="10"/>
      <c r="J1" s="10"/>
    </row>
    <row r="2" spans="1:14" ht="21" customHeight="1" thickBot="1" x14ac:dyDescent="0.5">
      <c r="A2" s="10"/>
      <c r="B2" s="145" t="s">
        <v>41</v>
      </c>
      <c r="C2" s="223" t="s">
        <v>63</v>
      </c>
      <c r="D2" s="224"/>
      <c r="E2" s="6" t="s">
        <v>7</v>
      </c>
      <c r="F2" s="41" t="s">
        <v>39</v>
      </c>
      <c r="G2" s="3" t="s">
        <v>6</v>
      </c>
      <c r="H2" s="5">
        <f>MAX('인원 입력 기능'!F:F)</f>
        <v>391224</v>
      </c>
      <c r="I2" s="10"/>
      <c r="J2" s="10"/>
    </row>
    <row r="3" spans="1:14" ht="21" customHeight="1" thickBot="1" x14ac:dyDescent="0.5">
      <c r="A3" s="10"/>
      <c r="B3" s="146" t="s">
        <v>64</v>
      </c>
      <c r="C3" s="225" t="s">
        <v>65</v>
      </c>
      <c r="D3" s="226"/>
      <c r="E3" s="42" t="s">
        <v>5</v>
      </c>
      <c r="F3" s="4" t="s">
        <v>24</v>
      </c>
      <c r="G3" s="11"/>
      <c r="H3" s="10"/>
      <c r="J3" s="10"/>
    </row>
    <row r="4" spans="1:14" ht="17.5" thickBot="1" x14ac:dyDescent="0.5">
      <c r="A4" s="10"/>
      <c r="B4" s="107"/>
      <c r="C4" s="107"/>
      <c r="D4" s="107"/>
      <c r="E4" s="11"/>
      <c r="F4" s="10"/>
      <c r="G4" s="10"/>
      <c r="H4" s="10"/>
      <c r="I4" s="10"/>
      <c r="J4" s="10"/>
    </row>
    <row r="5" spans="1:14" ht="21" customHeight="1" thickBot="1" x14ac:dyDescent="0.5">
      <c r="A5" s="10"/>
      <c r="B5" s="161" t="s">
        <v>60</v>
      </c>
      <c r="C5" s="162" t="s">
        <v>61</v>
      </c>
      <c r="D5" s="163" t="s">
        <v>62</v>
      </c>
      <c r="E5" s="27" t="s">
        <v>3</v>
      </c>
      <c r="F5" s="2" t="s">
        <v>2</v>
      </c>
      <c r="G5" s="2" t="s">
        <v>1</v>
      </c>
      <c r="H5" s="1" t="s">
        <v>0</v>
      </c>
      <c r="I5" s="10"/>
      <c r="J5" s="8"/>
      <c r="K5" s="43"/>
    </row>
    <row r="6" spans="1:14" ht="21" customHeight="1" x14ac:dyDescent="0.45">
      <c r="A6" s="10"/>
      <c r="B6" s="135">
        <f>'인원 입력 기능'!B5</f>
        <v>149</v>
      </c>
      <c r="C6" s="136">
        <f t="shared" ref="C6:C69" si="0">IF(ROUND(B6,0)&gt;=$N$6,1,IF(ROUND(B6,0)&gt;=$N$7,2,IF(ROUND(B6,0)&gt;=$N$8,3,IF(ROUND(B6,0)&gt;=$N$9,4,IF(ROUND(B6,0)&gt;=$N$10,5,IF(ROUND(B6,0)&gt;=$N$11,6,IF(ROUND(B6,0)&gt;=$N$12,7,IF(ROUND(B6,0)&gt;=$N$13,8,9))))))))</f>
        <v>1</v>
      </c>
      <c r="D6" s="137">
        <f>ROUND(100*(1-(0+G6)/2/$H$2),0)</f>
        <v>100</v>
      </c>
      <c r="E6" s="90">
        <f>'인원 입력 기능'!E5</f>
        <v>59</v>
      </c>
      <c r="F6" s="52" t="str">
        <f>IF(ROUND(E6*100/$H$2,2)&gt;0,ROUND(E6*100/$H$2,2),IF(ROUND(E6*100/$H$2,3)&gt;0,ROUND(E6*100/$H$2,3),IF(ROUND(E6*100/$H$2,4)&gt;0,ROUND(E6*100/$H$2,4),IF(ROUND(E6*100/$H$2,5)&gt;0,ROUND(E6*100/$H$2,5),0))))&amp;"%"</f>
        <v>0.02%</v>
      </c>
      <c r="G6" s="53">
        <f>E6</f>
        <v>59</v>
      </c>
      <c r="H6" s="54" t="str">
        <f t="shared" ref="H6:H69" si="1">ROUND(G6*100/$H$2,2)&amp;"%"</f>
        <v>0.02%</v>
      </c>
      <c r="I6" s="10"/>
      <c r="J6" s="10"/>
      <c r="K6" s="16"/>
      <c r="M6" s="235">
        <v>1</v>
      </c>
      <c r="N6" s="236">
        <v>133</v>
      </c>
    </row>
    <row r="7" spans="1:14" ht="21" customHeight="1" x14ac:dyDescent="0.45">
      <c r="A7" s="10"/>
      <c r="B7" s="138">
        <f>'인원 입력 기능'!B6</f>
        <v>148</v>
      </c>
      <c r="C7" s="108">
        <f t="shared" ref="C7:C15" si="2">IF(ROUND(B7,0)&gt;=$N$6,1,IF(ROUND(B7,0)&gt;=$N$7,2,IF(ROUND(B7,0)&gt;=$N$8,3,IF(ROUND(B7,0)&gt;=$N$9,4,IF(ROUND(B7,0)&gt;=$N$10,5,IF(ROUND(B7,0)&gt;=$N$11,6,IF(ROUND(B7,0)&gt;=$N$12,7,IF(ROUND(B7,0)&gt;=$N$13,8,9))))))))</f>
        <v>1</v>
      </c>
      <c r="D7" s="139">
        <f>ROUND(100*(1-(G6+G7)/2/$H$2),0)</f>
        <v>100</v>
      </c>
      <c r="E7" s="91">
        <f>'인원 입력 기능'!E6</f>
        <v>28</v>
      </c>
      <c r="F7" s="45" t="str">
        <f t="shared" ref="F7:F15" si="3">IF(ROUND(E7*100/$H$2,2)&gt;0,ROUND(E7*100/$H$2,2),IF(ROUND(E7*100/$H$2,3)&gt;0,ROUND(E7*100/$H$2,3),IF(ROUND(E7*100/$H$2,4)&gt;0,ROUND(E7*100/$H$2,4),IF(ROUND(E7*100/$H$2,5)&gt;0,ROUND(E7*100/$H$2,5),0))))&amp;"%"</f>
        <v>0.01%</v>
      </c>
      <c r="G7" s="7">
        <f>SUM($E$6:E7)</f>
        <v>87</v>
      </c>
      <c r="H7" s="48" t="str">
        <f t="shared" ref="H7:H15" si="4">ROUND(G7*100/$H$2,2)&amp;"%"</f>
        <v>0.02%</v>
      </c>
      <c r="I7" s="10"/>
      <c r="J7" s="10"/>
      <c r="K7" s="16"/>
      <c r="M7" s="235">
        <v>2</v>
      </c>
      <c r="N7" s="236">
        <v>125</v>
      </c>
    </row>
    <row r="8" spans="1:14" ht="21" customHeight="1" x14ac:dyDescent="0.45">
      <c r="A8" s="10"/>
      <c r="B8" s="138">
        <f>'인원 입력 기능'!B7</f>
        <v>147</v>
      </c>
      <c r="C8" s="108">
        <f t="shared" si="2"/>
        <v>1</v>
      </c>
      <c r="D8" s="139">
        <f t="shared" ref="D8:D71" si="5">ROUND(100*(1-(G7+G8)/2/$H$2),0)</f>
        <v>100</v>
      </c>
      <c r="E8" s="91">
        <f>'인원 입력 기능'!E7</f>
        <v>155</v>
      </c>
      <c r="F8" s="45" t="str">
        <f t="shared" si="3"/>
        <v>0.04%</v>
      </c>
      <c r="G8" s="7">
        <f>SUM($E$6:E8)</f>
        <v>242</v>
      </c>
      <c r="H8" s="48" t="str">
        <f t="shared" si="4"/>
        <v>0.06%</v>
      </c>
      <c r="I8" s="10"/>
      <c r="J8" s="10"/>
      <c r="K8" s="16"/>
      <c r="M8" s="235">
        <v>3</v>
      </c>
      <c r="N8" s="236">
        <v>117</v>
      </c>
    </row>
    <row r="9" spans="1:14" ht="21" customHeight="1" x14ac:dyDescent="0.45">
      <c r="A9" s="10"/>
      <c r="B9" s="138">
        <f>'인원 입력 기능'!B8</f>
        <v>146</v>
      </c>
      <c r="C9" s="108">
        <f t="shared" si="2"/>
        <v>1</v>
      </c>
      <c r="D9" s="139">
        <f t="shared" si="5"/>
        <v>100</v>
      </c>
      <c r="E9" s="91">
        <f>'인원 입력 기능'!E8</f>
        <v>199</v>
      </c>
      <c r="F9" s="45" t="str">
        <f t="shared" si="3"/>
        <v>0.05%</v>
      </c>
      <c r="G9" s="7">
        <f>SUM($E$6:E9)</f>
        <v>441</v>
      </c>
      <c r="H9" s="48" t="str">
        <f t="shared" si="4"/>
        <v>0.11%</v>
      </c>
      <c r="I9" s="10"/>
      <c r="J9" s="10"/>
      <c r="K9" s="16"/>
      <c r="M9" s="235">
        <v>4</v>
      </c>
      <c r="N9" s="236">
        <v>107</v>
      </c>
    </row>
    <row r="10" spans="1:14" ht="21" customHeight="1" x14ac:dyDescent="0.45">
      <c r="A10" s="10"/>
      <c r="B10" s="138">
        <f>'인원 입력 기능'!B9</f>
        <v>145</v>
      </c>
      <c r="C10" s="108">
        <f t="shared" si="2"/>
        <v>1</v>
      </c>
      <c r="D10" s="139">
        <f t="shared" si="5"/>
        <v>100</v>
      </c>
      <c r="E10" s="91">
        <f>'인원 입력 기능'!E9</f>
        <v>310</v>
      </c>
      <c r="F10" s="45" t="str">
        <f t="shared" si="3"/>
        <v>0.08%</v>
      </c>
      <c r="G10" s="7">
        <f>SUM($E$6:E10)</f>
        <v>751</v>
      </c>
      <c r="H10" s="48" t="str">
        <f t="shared" si="4"/>
        <v>0.19%</v>
      </c>
      <c r="I10" s="10"/>
      <c r="J10" s="10"/>
      <c r="K10" s="16"/>
      <c r="M10" s="235">
        <v>5</v>
      </c>
      <c r="N10" s="236">
        <v>95</v>
      </c>
    </row>
    <row r="11" spans="1:14" ht="21" customHeight="1" x14ac:dyDescent="0.45">
      <c r="A11" s="10"/>
      <c r="B11" s="138">
        <f>'인원 입력 기능'!B10</f>
        <v>144</v>
      </c>
      <c r="C11" s="108">
        <f t="shared" si="2"/>
        <v>1</v>
      </c>
      <c r="D11" s="139">
        <f t="shared" si="5"/>
        <v>100</v>
      </c>
      <c r="E11" s="91">
        <f>'인원 입력 기능'!E10</f>
        <v>443</v>
      </c>
      <c r="F11" s="45" t="str">
        <f t="shared" si="3"/>
        <v>0.11%</v>
      </c>
      <c r="G11" s="7">
        <f>SUM($E$6:E11)</f>
        <v>1194</v>
      </c>
      <c r="H11" s="48" t="str">
        <f t="shared" si="4"/>
        <v>0.31%</v>
      </c>
      <c r="I11" s="10"/>
      <c r="J11" s="10"/>
      <c r="K11" s="16"/>
      <c r="M11" s="235">
        <v>6</v>
      </c>
      <c r="N11" s="236">
        <v>83</v>
      </c>
    </row>
    <row r="12" spans="1:14" ht="21" customHeight="1" x14ac:dyDescent="0.45">
      <c r="A12" s="10"/>
      <c r="B12" s="138">
        <f>'인원 입력 기능'!B11</f>
        <v>143</v>
      </c>
      <c r="C12" s="108">
        <f t="shared" si="2"/>
        <v>1</v>
      </c>
      <c r="D12" s="139">
        <f t="shared" si="5"/>
        <v>100</v>
      </c>
      <c r="E12" s="91">
        <f>'인원 입력 기능'!E11</f>
        <v>372</v>
      </c>
      <c r="F12" s="45" t="str">
        <f t="shared" si="3"/>
        <v>0.1%</v>
      </c>
      <c r="G12" s="7">
        <f>SUM($E$6:E12)</f>
        <v>1566</v>
      </c>
      <c r="H12" s="48" t="str">
        <f t="shared" si="4"/>
        <v>0.4%</v>
      </c>
      <c r="I12" s="10"/>
      <c r="J12" s="10"/>
      <c r="K12" s="16"/>
      <c r="M12" s="235">
        <v>7</v>
      </c>
      <c r="N12" s="236">
        <v>72</v>
      </c>
    </row>
    <row r="13" spans="1:14" ht="21" customHeight="1" x14ac:dyDescent="0.45">
      <c r="A13" s="10"/>
      <c r="B13" s="138">
        <f>'인원 입력 기능'!B12</f>
        <v>142</v>
      </c>
      <c r="C13" s="108">
        <f t="shared" si="2"/>
        <v>1</v>
      </c>
      <c r="D13" s="139">
        <f t="shared" si="5"/>
        <v>100</v>
      </c>
      <c r="E13" s="91">
        <f>'인원 입력 기능'!E12</f>
        <v>762</v>
      </c>
      <c r="F13" s="45" t="str">
        <f t="shared" si="3"/>
        <v>0.19%</v>
      </c>
      <c r="G13" s="7">
        <f>SUM($E$6:E13)</f>
        <v>2328</v>
      </c>
      <c r="H13" s="48" t="str">
        <f t="shared" si="4"/>
        <v>0.6%</v>
      </c>
      <c r="I13" s="10"/>
      <c r="J13" s="10"/>
      <c r="K13" s="16"/>
      <c r="M13" s="235">
        <v>8</v>
      </c>
      <c r="N13" s="236">
        <v>66</v>
      </c>
    </row>
    <row r="14" spans="1:14" ht="21" customHeight="1" x14ac:dyDescent="0.45">
      <c r="A14" s="10"/>
      <c r="B14" s="138">
        <f>'인원 입력 기능'!B13</f>
        <v>141</v>
      </c>
      <c r="C14" s="108">
        <f t="shared" si="2"/>
        <v>1</v>
      </c>
      <c r="D14" s="139">
        <f t="shared" si="5"/>
        <v>99</v>
      </c>
      <c r="E14" s="91">
        <f>'인원 입력 기능'!E13</f>
        <v>736</v>
      </c>
      <c r="F14" s="45" t="str">
        <f t="shared" si="3"/>
        <v>0.19%</v>
      </c>
      <c r="G14" s="7">
        <f>SUM($E$6:E14)</f>
        <v>3064</v>
      </c>
      <c r="H14" s="48" t="str">
        <f t="shared" si="4"/>
        <v>0.78%</v>
      </c>
      <c r="I14" s="10"/>
      <c r="J14" s="10"/>
      <c r="K14" s="16"/>
      <c r="M14" s="235">
        <v>9</v>
      </c>
      <c r="N14" s="236"/>
    </row>
    <row r="15" spans="1:14" ht="21" customHeight="1" x14ac:dyDescent="0.45">
      <c r="A15" s="10"/>
      <c r="B15" s="138">
        <f>'인원 입력 기능'!B14</f>
        <v>140</v>
      </c>
      <c r="C15" s="108">
        <f t="shared" si="2"/>
        <v>1</v>
      </c>
      <c r="D15" s="139">
        <f t="shared" si="5"/>
        <v>99</v>
      </c>
      <c r="E15" s="91">
        <f>'인원 입력 기능'!E14</f>
        <v>1103</v>
      </c>
      <c r="F15" s="45" t="str">
        <f t="shared" si="3"/>
        <v>0.28%</v>
      </c>
      <c r="G15" s="7">
        <f>SUM($E$6:E15)</f>
        <v>4167</v>
      </c>
      <c r="H15" s="48" t="str">
        <f t="shared" si="4"/>
        <v>1.07%</v>
      </c>
      <c r="I15" s="10"/>
      <c r="J15" s="10"/>
      <c r="K15" s="16"/>
    </row>
    <row r="16" spans="1:14" ht="21" customHeight="1" x14ac:dyDescent="0.45">
      <c r="A16" s="10"/>
      <c r="B16" s="138">
        <f>'인원 입력 기능'!B15</f>
        <v>139</v>
      </c>
      <c r="C16" s="108">
        <f t="shared" si="0"/>
        <v>1</v>
      </c>
      <c r="D16" s="139">
        <f t="shared" si="5"/>
        <v>99</v>
      </c>
      <c r="E16" s="91">
        <f>'인원 입력 기능'!E15</f>
        <v>1183</v>
      </c>
      <c r="F16" s="45" t="str">
        <f t="shared" ref="F16:F72" si="6">IF(ROUND(E16*100/$H$2,2)&gt;0,ROUND(E16*100/$H$2,2),IF(ROUND(E16*100/$H$2,3)&gt;0,ROUND(E16*100/$H$2,3),IF(ROUND(E16*100/$H$2,4)&gt;0,ROUND(E16*100/$H$2,4),IF(ROUND(E16*100/$H$2,5)&gt;0,ROUND(E16*100/$H$2,5),0))))&amp;"%"</f>
        <v>0.3%</v>
      </c>
      <c r="G16" s="7">
        <f>SUM($E$6:E16)</f>
        <v>5350</v>
      </c>
      <c r="H16" s="48" t="str">
        <f t="shared" si="1"/>
        <v>1.37%</v>
      </c>
      <c r="I16" s="10"/>
      <c r="J16" s="10"/>
      <c r="K16" s="16"/>
    </row>
    <row r="17" spans="1:11" ht="21" customHeight="1" x14ac:dyDescent="0.45">
      <c r="A17" s="10"/>
      <c r="B17" s="138">
        <f>'인원 입력 기능'!B16</f>
        <v>138</v>
      </c>
      <c r="C17" s="108">
        <f t="shared" si="0"/>
        <v>1</v>
      </c>
      <c r="D17" s="139">
        <f t="shared" si="5"/>
        <v>98</v>
      </c>
      <c r="E17" s="91">
        <f>'인원 입력 기능'!E16</f>
        <v>1404</v>
      </c>
      <c r="F17" s="45" t="str">
        <f t="shared" si="6"/>
        <v>0.36%</v>
      </c>
      <c r="G17" s="7">
        <f>SUM($E$6:E17)</f>
        <v>6754</v>
      </c>
      <c r="H17" s="48" t="str">
        <f t="shared" si="1"/>
        <v>1.73%</v>
      </c>
      <c r="I17" s="10"/>
      <c r="J17" s="10"/>
      <c r="K17" s="16"/>
    </row>
    <row r="18" spans="1:11" ht="21" customHeight="1" x14ac:dyDescent="0.45">
      <c r="A18" s="10"/>
      <c r="B18" s="138">
        <f>'인원 입력 기능'!B17</f>
        <v>137</v>
      </c>
      <c r="C18" s="108">
        <f t="shared" si="0"/>
        <v>1</v>
      </c>
      <c r="D18" s="139">
        <f t="shared" si="5"/>
        <v>98</v>
      </c>
      <c r="E18" s="91">
        <f>'인원 입력 기능'!E17</f>
        <v>1577</v>
      </c>
      <c r="F18" s="45" t="str">
        <f t="shared" si="6"/>
        <v>0.4%</v>
      </c>
      <c r="G18" s="7">
        <f>SUM($E$6:E18)</f>
        <v>8331</v>
      </c>
      <c r="H18" s="48" t="str">
        <f t="shared" si="1"/>
        <v>2.13%</v>
      </c>
      <c r="I18" s="10"/>
      <c r="J18" s="10"/>
      <c r="K18" s="16"/>
    </row>
    <row r="19" spans="1:11" ht="21" customHeight="1" x14ac:dyDescent="0.45">
      <c r="A19" s="10"/>
      <c r="B19" s="138">
        <f>'인원 입력 기능'!B18</f>
        <v>136</v>
      </c>
      <c r="C19" s="108">
        <f t="shared" si="0"/>
        <v>1</v>
      </c>
      <c r="D19" s="139">
        <f t="shared" si="5"/>
        <v>98</v>
      </c>
      <c r="E19" s="91">
        <f>'인원 입력 기능'!E18</f>
        <v>1855</v>
      </c>
      <c r="F19" s="45" t="str">
        <f t="shared" si="6"/>
        <v>0.47%</v>
      </c>
      <c r="G19" s="7">
        <f>SUM($E$6:E19)</f>
        <v>10186</v>
      </c>
      <c r="H19" s="48" t="str">
        <f t="shared" si="1"/>
        <v>2.6%</v>
      </c>
      <c r="I19" s="10"/>
      <c r="J19" s="10"/>
      <c r="K19" s="16"/>
    </row>
    <row r="20" spans="1:11" ht="21" customHeight="1" x14ac:dyDescent="0.45">
      <c r="A20" s="10"/>
      <c r="B20" s="138">
        <f>'인원 입력 기능'!B19</f>
        <v>135</v>
      </c>
      <c r="C20" s="108">
        <f t="shared" si="0"/>
        <v>1</v>
      </c>
      <c r="D20" s="139">
        <f t="shared" si="5"/>
        <v>97</v>
      </c>
      <c r="E20" s="91">
        <f>'인원 입력 기능'!E19</f>
        <v>2101</v>
      </c>
      <c r="F20" s="45" t="str">
        <f t="shared" si="6"/>
        <v>0.54%</v>
      </c>
      <c r="G20" s="7">
        <f>SUM($E$6:E20)</f>
        <v>12287</v>
      </c>
      <c r="H20" s="48" t="str">
        <f t="shared" si="1"/>
        <v>3.14%</v>
      </c>
      <c r="I20" s="10"/>
      <c r="J20" s="10"/>
      <c r="K20" s="16"/>
    </row>
    <row r="21" spans="1:11" ht="21" customHeight="1" x14ac:dyDescent="0.45">
      <c r="A21" s="10"/>
      <c r="B21" s="138">
        <f>'인원 입력 기능'!B20</f>
        <v>134</v>
      </c>
      <c r="C21" s="108">
        <f t="shared" si="0"/>
        <v>1</v>
      </c>
      <c r="D21" s="139">
        <f t="shared" si="5"/>
        <v>97</v>
      </c>
      <c r="E21" s="91">
        <f>'인원 입력 기능'!E20</f>
        <v>1997</v>
      </c>
      <c r="F21" s="45" t="str">
        <f t="shared" si="6"/>
        <v>0.51%</v>
      </c>
      <c r="G21" s="7">
        <f>SUM($E$6:E21)</f>
        <v>14284</v>
      </c>
      <c r="H21" s="48" t="str">
        <f t="shared" si="1"/>
        <v>3.65%</v>
      </c>
      <c r="I21" s="10"/>
      <c r="J21" s="10"/>
      <c r="K21" s="16"/>
    </row>
    <row r="22" spans="1:11" ht="21" customHeight="1" x14ac:dyDescent="0.45">
      <c r="A22" s="10"/>
      <c r="B22" s="138">
        <f>'인원 입력 기능'!B21</f>
        <v>133</v>
      </c>
      <c r="C22" s="108">
        <f t="shared" si="0"/>
        <v>1</v>
      </c>
      <c r="D22" s="139">
        <f t="shared" si="5"/>
        <v>96</v>
      </c>
      <c r="E22" s="91">
        <f>'인원 입력 기능'!E21</f>
        <v>2643</v>
      </c>
      <c r="F22" s="45" t="str">
        <f t="shared" si="6"/>
        <v>0.68%</v>
      </c>
      <c r="G22" s="7">
        <f>SUM($E$6:E22)</f>
        <v>16927</v>
      </c>
      <c r="H22" s="48" t="str">
        <f t="shared" si="1"/>
        <v>4.33%</v>
      </c>
      <c r="I22" s="10"/>
      <c r="J22" s="10"/>
      <c r="K22" s="16"/>
    </row>
    <row r="23" spans="1:11" ht="21" customHeight="1" x14ac:dyDescent="0.45">
      <c r="A23" s="10"/>
      <c r="B23" s="138">
        <f>'인원 입력 기능'!B22</f>
        <v>132</v>
      </c>
      <c r="C23" s="108">
        <f t="shared" si="0"/>
        <v>2</v>
      </c>
      <c r="D23" s="139">
        <f t="shared" si="5"/>
        <v>95</v>
      </c>
      <c r="E23" s="91">
        <f>'인원 입력 기능'!E22</f>
        <v>2781</v>
      </c>
      <c r="F23" s="45" t="str">
        <f t="shared" si="6"/>
        <v>0.71%</v>
      </c>
      <c r="G23" s="7">
        <f>SUM($E$6:E23)</f>
        <v>19708</v>
      </c>
      <c r="H23" s="48" t="str">
        <f t="shared" si="1"/>
        <v>5.04%</v>
      </c>
      <c r="I23" s="10"/>
      <c r="J23" s="10"/>
      <c r="K23" s="16"/>
    </row>
    <row r="24" spans="1:11" ht="21" customHeight="1" x14ac:dyDescent="0.45">
      <c r="A24" s="10"/>
      <c r="B24" s="138">
        <f>'인원 입력 기능'!B23</f>
        <v>131</v>
      </c>
      <c r="C24" s="108">
        <f t="shared" si="0"/>
        <v>2</v>
      </c>
      <c r="D24" s="139">
        <f t="shared" si="5"/>
        <v>95</v>
      </c>
      <c r="E24" s="91">
        <f>'인원 입력 기능'!E23</f>
        <v>3189</v>
      </c>
      <c r="F24" s="45" t="str">
        <f t="shared" si="6"/>
        <v>0.82%</v>
      </c>
      <c r="G24" s="7">
        <f>SUM($E$6:E24)</f>
        <v>22897</v>
      </c>
      <c r="H24" s="48" t="str">
        <f t="shared" si="1"/>
        <v>5.85%</v>
      </c>
      <c r="I24" s="10"/>
      <c r="J24" s="10"/>
      <c r="K24" s="16"/>
    </row>
    <row r="25" spans="1:11" ht="21" customHeight="1" x14ac:dyDescent="0.45">
      <c r="A25" s="10"/>
      <c r="B25" s="138">
        <f>'인원 입력 기능'!B24</f>
        <v>130</v>
      </c>
      <c r="C25" s="108">
        <f t="shared" si="0"/>
        <v>2</v>
      </c>
      <c r="D25" s="139">
        <f t="shared" si="5"/>
        <v>94</v>
      </c>
      <c r="E25" s="91">
        <f>'인원 입력 기능'!E24</f>
        <v>3287</v>
      </c>
      <c r="F25" s="45" t="str">
        <f t="shared" si="6"/>
        <v>0.84%</v>
      </c>
      <c r="G25" s="7">
        <f>SUM($E$6:E25)</f>
        <v>26184</v>
      </c>
      <c r="H25" s="48" t="str">
        <f t="shared" si="1"/>
        <v>6.69%</v>
      </c>
      <c r="I25" s="10"/>
      <c r="J25" s="10"/>
      <c r="K25" s="16"/>
    </row>
    <row r="26" spans="1:11" ht="21" customHeight="1" x14ac:dyDescent="0.45">
      <c r="A26" s="10"/>
      <c r="B26" s="138">
        <f>'인원 입력 기능'!B25</f>
        <v>129</v>
      </c>
      <c r="C26" s="108">
        <f t="shared" si="0"/>
        <v>2</v>
      </c>
      <c r="D26" s="139">
        <f t="shared" si="5"/>
        <v>93</v>
      </c>
      <c r="E26" s="91">
        <f>'인원 입력 기능'!E25</f>
        <v>3481</v>
      </c>
      <c r="F26" s="45" t="str">
        <f t="shared" si="6"/>
        <v>0.89%</v>
      </c>
      <c r="G26" s="7">
        <f>SUM($E$6:E26)</f>
        <v>29665</v>
      </c>
      <c r="H26" s="48" t="str">
        <f t="shared" si="1"/>
        <v>7.58%</v>
      </c>
      <c r="I26" s="10"/>
      <c r="J26" s="10"/>
      <c r="K26" s="16"/>
    </row>
    <row r="27" spans="1:11" ht="21" customHeight="1" x14ac:dyDescent="0.45">
      <c r="A27" s="10"/>
      <c r="B27" s="138">
        <f>'인원 입력 기능'!B26</f>
        <v>128</v>
      </c>
      <c r="C27" s="108">
        <f t="shared" si="0"/>
        <v>2</v>
      </c>
      <c r="D27" s="139">
        <f t="shared" si="5"/>
        <v>92</v>
      </c>
      <c r="E27" s="91">
        <f>'인원 입력 기능'!E26</f>
        <v>3836</v>
      </c>
      <c r="F27" s="45" t="str">
        <f t="shared" si="6"/>
        <v>0.98%</v>
      </c>
      <c r="G27" s="7">
        <f>SUM($E$6:E27)</f>
        <v>33501</v>
      </c>
      <c r="H27" s="48" t="str">
        <f t="shared" si="1"/>
        <v>8.56%</v>
      </c>
      <c r="I27" s="10"/>
      <c r="J27" s="10"/>
      <c r="K27" s="16"/>
    </row>
    <row r="28" spans="1:11" ht="21" customHeight="1" x14ac:dyDescent="0.45">
      <c r="A28" s="10"/>
      <c r="B28" s="138">
        <f>'인원 입력 기능'!B27</f>
        <v>127</v>
      </c>
      <c r="C28" s="108">
        <f t="shared" si="0"/>
        <v>2</v>
      </c>
      <c r="D28" s="139">
        <f t="shared" si="5"/>
        <v>91</v>
      </c>
      <c r="E28" s="91">
        <f>'인원 입력 기능'!E27</f>
        <v>4127</v>
      </c>
      <c r="F28" s="45" t="str">
        <f t="shared" si="6"/>
        <v>1.05%</v>
      </c>
      <c r="G28" s="7">
        <f>SUM($E$6:E28)</f>
        <v>37628</v>
      </c>
      <c r="H28" s="48" t="str">
        <f t="shared" si="1"/>
        <v>9.62%</v>
      </c>
      <c r="I28" s="10"/>
      <c r="J28" s="10"/>
      <c r="K28" s="16"/>
    </row>
    <row r="29" spans="1:11" ht="21" customHeight="1" x14ac:dyDescent="0.45">
      <c r="A29" s="10"/>
      <c r="B29" s="138">
        <f>'인원 입력 기능'!B28</f>
        <v>126</v>
      </c>
      <c r="C29" s="108">
        <f t="shared" si="0"/>
        <v>2</v>
      </c>
      <c r="D29" s="139">
        <f t="shared" si="5"/>
        <v>90</v>
      </c>
      <c r="E29" s="91">
        <f>'인원 입력 기능'!E28</f>
        <v>4088</v>
      </c>
      <c r="F29" s="45" t="str">
        <f t="shared" si="6"/>
        <v>1.04%</v>
      </c>
      <c r="G29" s="7">
        <f>SUM($E$6:E29)</f>
        <v>41716</v>
      </c>
      <c r="H29" s="48" t="str">
        <f t="shared" si="1"/>
        <v>10.66%</v>
      </c>
      <c r="I29" s="10"/>
      <c r="J29" s="10"/>
      <c r="K29" s="16"/>
    </row>
    <row r="30" spans="1:11" ht="21" customHeight="1" x14ac:dyDescent="0.45">
      <c r="A30" s="10"/>
      <c r="B30" s="138">
        <f>'인원 입력 기능'!B29</f>
        <v>125</v>
      </c>
      <c r="C30" s="108">
        <f t="shared" si="0"/>
        <v>2</v>
      </c>
      <c r="D30" s="139">
        <f t="shared" si="5"/>
        <v>89</v>
      </c>
      <c r="E30" s="91">
        <f>'인원 입력 기능'!E29</f>
        <v>3652</v>
      </c>
      <c r="F30" s="45" t="str">
        <f t="shared" si="6"/>
        <v>0.93%</v>
      </c>
      <c r="G30" s="7">
        <f>SUM($E$6:E30)</f>
        <v>45368</v>
      </c>
      <c r="H30" s="48" t="str">
        <f t="shared" si="1"/>
        <v>11.6%</v>
      </c>
      <c r="I30" s="10"/>
      <c r="J30" s="10"/>
      <c r="K30" s="16"/>
    </row>
    <row r="31" spans="1:11" ht="21" customHeight="1" x14ac:dyDescent="0.45">
      <c r="A31" s="10"/>
      <c r="B31" s="138">
        <f>'인원 입력 기능'!B30</f>
        <v>124</v>
      </c>
      <c r="C31" s="108">
        <f t="shared" si="0"/>
        <v>3</v>
      </c>
      <c r="D31" s="139">
        <f t="shared" si="5"/>
        <v>88</v>
      </c>
      <c r="E31" s="91">
        <f>'인원 입력 기능'!E30</f>
        <v>4984</v>
      </c>
      <c r="F31" s="45" t="str">
        <f t="shared" si="6"/>
        <v>1.27%</v>
      </c>
      <c r="G31" s="7">
        <f>SUM($E$6:E31)</f>
        <v>50352</v>
      </c>
      <c r="H31" s="48" t="str">
        <f t="shared" si="1"/>
        <v>12.87%</v>
      </c>
      <c r="I31" s="10"/>
      <c r="J31" s="10"/>
      <c r="K31" s="16"/>
    </row>
    <row r="32" spans="1:11" ht="21" customHeight="1" x14ac:dyDescent="0.45">
      <c r="A32" s="10"/>
      <c r="B32" s="138">
        <f>'인원 입력 기능'!B31</f>
        <v>123</v>
      </c>
      <c r="C32" s="108">
        <f t="shared" si="0"/>
        <v>3</v>
      </c>
      <c r="D32" s="139">
        <f t="shared" si="5"/>
        <v>87</v>
      </c>
      <c r="E32" s="91">
        <f>'인원 입력 기능'!E31</f>
        <v>4901</v>
      </c>
      <c r="F32" s="45" t="str">
        <f t="shared" si="6"/>
        <v>1.25%</v>
      </c>
      <c r="G32" s="7">
        <f>SUM($E$6:E32)</f>
        <v>55253</v>
      </c>
      <c r="H32" s="48" t="str">
        <f t="shared" si="1"/>
        <v>14.12%</v>
      </c>
      <c r="I32" s="10"/>
      <c r="J32" s="10"/>
      <c r="K32" s="16"/>
    </row>
    <row r="33" spans="1:11" ht="21" customHeight="1" x14ac:dyDescent="0.45">
      <c r="A33" s="10"/>
      <c r="B33" s="138">
        <f>'인원 입력 기능'!B32</f>
        <v>122</v>
      </c>
      <c r="C33" s="108">
        <f t="shared" si="0"/>
        <v>3</v>
      </c>
      <c r="D33" s="139">
        <f t="shared" si="5"/>
        <v>85</v>
      </c>
      <c r="E33" s="91">
        <f>'인원 입력 기능'!E32</f>
        <v>5218</v>
      </c>
      <c r="F33" s="45" t="str">
        <f t="shared" si="6"/>
        <v>1.33%</v>
      </c>
      <c r="G33" s="7">
        <f>SUM($E$6:E33)</f>
        <v>60471</v>
      </c>
      <c r="H33" s="48" t="str">
        <f t="shared" si="1"/>
        <v>15.46%</v>
      </c>
      <c r="I33" s="10"/>
      <c r="J33" s="10"/>
      <c r="K33" s="16"/>
    </row>
    <row r="34" spans="1:11" ht="21" customHeight="1" x14ac:dyDescent="0.45">
      <c r="A34" s="10"/>
      <c r="B34" s="138">
        <f>'인원 입력 기능'!B33</f>
        <v>121</v>
      </c>
      <c r="C34" s="108">
        <f t="shared" si="0"/>
        <v>3</v>
      </c>
      <c r="D34" s="139">
        <f t="shared" si="5"/>
        <v>84</v>
      </c>
      <c r="E34" s="91">
        <f>'인원 입력 기능'!E33</f>
        <v>5719</v>
      </c>
      <c r="F34" s="45" t="str">
        <f t="shared" si="6"/>
        <v>1.46%</v>
      </c>
      <c r="G34" s="7">
        <f>SUM($E$6:E34)</f>
        <v>66190</v>
      </c>
      <c r="H34" s="48" t="str">
        <f t="shared" si="1"/>
        <v>16.92%</v>
      </c>
      <c r="I34" s="10"/>
      <c r="J34" s="10"/>
      <c r="K34" s="16"/>
    </row>
    <row r="35" spans="1:11" ht="21" customHeight="1" x14ac:dyDescent="0.45">
      <c r="A35" s="10"/>
      <c r="B35" s="138">
        <f>'인원 입력 기능'!B34</f>
        <v>120</v>
      </c>
      <c r="C35" s="108">
        <f t="shared" si="0"/>
        <v>3</v>
      </c>
      <c r="D35" s="139">
        <f t="shared" si="5"/>
        <v>82</v>
      </c>
      <c r="E35" s="91">
        <f>'인원 입력 기능'!E34</f>
        <v>5593</v>
      </c>
      <c r="F35" s="45" t="str">
        <f t="shared" si="6"/>
        <v>1.43%</v>
      </c>
      <c r="G35" s="7">
        <f>SUM($E$6:E35)</f>
        <v>71783</v>
      </c>
      <c r="H35" s="48" t="str">
        <f t="shared" si="1"/>
        <v>18.35%</v>
      </c>
      <c r="I35" s="10"/>
      <c r="J35" s="10"/>
      <c r="K35" s="16"/>
    </row>
    <row r="36" spans="1:11" ht="21" customHeight="1" x14ac:dyDescent="0.45">
      <c r="A36" s="10"/>
      <c r="B36" s="138">
        <f>'인원 입력 기능'!B35</f>
        <v>119</v>
      </c>
      <c r="C36" s="108">
        <f t="shared" si="0"/>
        <v>3</v>
      </c>
      <c r="D36" s="139">
        <f t="shared" si="5"/>
        <v>81</v>
      </c>
      <c r="E36" s="91">
        <f>'인원 입력 기능'!E35</f>
        <v>5978</v>
      </c>
      <c r="F36" s="45" t="str">
        <f t="shared" si="6"/>
        <v>1.53%</v>
      </c>
      <c r="G36" s="7">
        <f>SUM($E$6:E36)</f>
        <v>77761</v>
      </c>
      <c r="H36" s="48" t="str">
        <f t="shared" si="1"/>
        <v>19.88%</v>
      </c>
      <c r="I36" s="10"/>
      <c r="J36" s="10"/>
      <c r="K36" s="16"/>
    </row>
    <row r="37" spans="1:11" ht="21" customHeight="1" x14ac:dyDescent="0.45">
      <c r="A37" s="10"/>
      <c r="B37" s="138">
        <f>'인원 입력 기능'!B36</f>
        <v>118</v>
      </c>
      <c r="C37" s="108">
        <f t="shared" si="0"/>
        <v>3</v>
      </c>
      <c r="D37" s="139">
        <f t="shared" si="5"/>
        <v>79</v>
      </c>
      <c r="E37" s="91">
        <f>'인원 입력 기능'!E36</f>
        <v>6385</v>
      </c>
      <c r="F37" s="45" t="str">
        <f t="shared" si="6"/>
        <v>1.63%</v>
      </c>
      <c r="G37" s="7">
        <f>SUM($E$6:E37)</f>
        <v>84146</v>
      </c>
      <c r="H37" s="48" t="str">
        <f t="shared" si="1"/>
        <v>21.51%</v>
      </c>
      <c r="I37" s="10"/>
      <c r="J37" s="10"/>
      <c r="K37" s="16"/>
    </row>
    <row r="38" spans="1:11" ht="21" customHeight="1" x14ac:dyDescent="0.45">
      <c r="A38" s="10"/>
      <c r="B38" s="138">
        <f>'인원 입력 기능'!B37</f>
        <v>117</v>
      </c>
      <c r="C38" s="108">
        <f t="shared" si="0"/>
        <v>3</v>
      </c>
      <c r="D38" s="139">
        <f t="shared" si="5"/>
        <v>78</v>
      </c>
      <c r="E38" s="91">
        <f>'인원 입력 기능'!E37</f>
        <v>6140</v>
      </c>
      <c r="F38" s="45" t="str">
        <f t="shared" si="6"/>
        <v>1.57%</v>
      </c>
      <c r="G38" s="7">
        <f>SUM($E$6:E38)</f>
        <v>90286</v>
      </c>
      <c r="H38" s="48" t="str">
        <f t="shared" si="1"/>
        <v>23.08%</v>
      </c>
      <c r="I38" s="10"/>
      <c r="J38" s="10"/>
      <c r="K38" s="16"/>
    </row>
    <row r="39" spans="1:11" ht="21" customHeight="1" x14ac:dyDescent="0.45">
      <c r="A39" s="10"/>
      <c r="B39" s="138">
        <f>'인원 입력 기능'!B38</f>
        <v>116</v>
      </c>
      <c r="C39" s="108">
        <f t="shared" si="0"/>
        <v>4</v>
      </c>
      <c r="D39" s="139">
        <f t="shared" si="5"/>
        <v>76</v>
      </c>
      <c r="E39" s="91">
        <f>'인원 입력 기능'!E38</f>
        <v>6250</v>
      </c>
      <c r="F39" s="45" t="str">
        <f t="shared" si="6"/>
        <v>1.6%</v>
      </c>
      <c r="G39" s="7">
        <f>SUM($E$6:E39)</f>
        <v>96536</v>
      </c>
      <c r="H39" s="48" t="str">
        <f t="shared" si="1"/>
        <v>24.68%</v>
      </c>
      <c r="I39" s="10"/>
      <c r="J39" s="10"/>
      <c r="K39" s="16"/>
    </row>
    <row r="40" spans="1:11" ht="21" customHeight="1" x14ac:dyDescent="0.45">
      <c r="A40" s="10"/>
      <c r="B40" s="138">
        <f>'인원 입력 기능'!B39</f>
        <v>115</v>
      </c>
      <c r="C40" s="108">
        <f t="shared" si="0"/>
        <v>4</v>
      </c>
      <c r="D40" s="139">
        <f t="shared" si="5"/>
        <v>74</v>
      </c>
      <c r="E40" s="91">
        <f>'인원 입력 기능'!E39</f>
        <v>6861</v>
      </c>
      <c r="F40" s="45" t="str">
        <f t="shared" si="6"/>
        <v>1.75%</v>
      </c>
      <c r="G40" s="7">
        <f>SUM($E$6:E40)</f>
        <v>103397</v>
      </c>
      <c r="H40" s="48" t="str">
        <f t="shared" si="1"/>
        <v>26.43%</v>
      </c>
      <c r="I40" s="10"/>
      <c r="J40" s="10"/>
      <c r="K40" s="16"/>
    </row>
    <row r="41" spans="1:11" ht="21" customHeight="1" x14ac:dyDescent="0.45">
      <c r="A41" s="10"/>
      <c r="B41" s="138">
        <f>'인원 입력 기능'!B40</f>
        <v>114</v>
      </c>
      <c r="C41" s="108">
        <f t="shared" si="0"/>
        <v>4</v>
      </c>
      <c r="D41" s="139">
        <f t="shared" si="5"/>
        <v>73</v>
      </c>
      <c r="E41" s="91">
        <f>'인원 입력 기능'!E40</f>
        <v>6951</v>
      </c>
      <c r="F41" s="45" t="str">
        <f t="shared" si="6"/>
        <v>1.78%</v>
      </c>
      <c r="G41" s="7">
        <f>SUM($E$6:E41)</f>
        <v>110348</v>
      </c>
      <c r="H41" s="48" t="str">
        <f t="shared" si="1"/>
        <v>28.21%</v>
      </c>
      <c r="I41" s="10"/>
      <c r="J41" s="10"/>
      <c r="K41" s="16"/>
    </row>
    <row r="42" spans="1:11" ht="21" customHeight="1" x14ac:dyDescent="0.45">
      <c r="A42" s="10"/>
      <c r="B42" s="138">
        <f>'인원 입력 기능'!B41</f>
        <v>113</v>
      </c>
      <c r="C42" s="108">
        <f t="shared" si="0"/>
        <v>4</v>
      </c>
      <c r="D42" s="139">
        <f t="shared" si="5"/>
        <v>71</v>
      </c>
      <c r="E42" s="91">
        <f>'인원 입력 기능'!E41</f>
        <v>6693</v>
      </c>
      <c r="F42" s="45" t="str">
        <f t="shared" si="6"/>
        <v>1.71%</v>
      </c>
      <c r="G42" s="7">
        <f>SUM($E$6:E42)</f>
        <v>117041</v>
      </c>
      <c r="H42" s="48" t="str">
        <f t="shared" si="1"/>
        <v>29.92%</v>
      </c>
      <c r="I42" s="10"/>
      <c r="J42" s="10"/>
      <c r="K42" s="16"/>
    </row>
    <row r="43" spans="1:11" ht="21" customHeight="1" x14ac:dyDescent="0.45">
      <c r="A43" s="10"/>
      <c r="B43" s="138">
        <f>'인원 입력 기능'!B42</f>
        <v>112</v>
      </c>
      <c r="C43" s="108">
        <f t="shared" si="0"/>
        <v>4</v>
      </c>
      <c r="D43" s="139">
        <f t="shared" si="5"/>
        <v>69</v>
      </c>
      <c r="E43" s="91">
        <f>'인원 입력 기능'!E42</f>
        <v>5520</v>
      </c>
      <c r="F43" s="45" t="str">
        <f t="shared" si="6"/>
        <v>1.41%</v>
      </c>
      <c r="G43" s="7">
        <f>SUM($E$6:E43)</f>
        <v>122561</v>
      </c>
      <c r="H43" s="48" t="str">
        <f t="shared" si="1"/>
        <v>31.33%</v>
      </c>
      <c r="I43" s="10"/>
      <c r="J43" s="10"/>
      <c r="K43" s="16"/>
    </row>
    <row r="44" spans="1:11" ht="21" customHeight="1" x14ac:dyDescent="0.45">
      <c r="A44" s="10"/>
      <c r="B44" s="138">
        <f>'인원 입력 기능'!B43</f>
        <v>111</v>
      </c>
      <c r="C44" s="108">
        <f t="shared" si="0"/>
        <v>4</v>
      </c>
      <c r="D44" s="139">
        <f t="shared" si="5"/>
        <v>68</v>
      </c>
      <c r="E44" s="91">
        <f>'인원 입력 기능'!E43</f>
        <v>7092</v>
      </c>
      <c r="F44" s="45" t="str">
        <f t="shared" si="6"/>
        <v>1.81%</v>
      </c>
      <c r="G44" s="7">
        <f>SUM($E$6:E44)</f>
        <v>129653</v>
      </c>
      <c r="H44" s="48" t="str">
        <f t="shared" si="1"/>
        <v>33.14%</v>
      </c>
      <c r="I44" s="10"/>
      <c r="J44" s="10"/>
      <c r="K44" s="16"/>
    </row>
    <row r="45" spans="1:11" ht="21" customHeight="1" x14ac:dyDescent="0.45">
      <c r="A45" s="10"/>
      <c r="B45" s="138">
        <f>'인원 입력 기능'!B44</f>
        <v>110</v>
      </c>
      <c r="C45" s="108">
        <f t="shared" si="0"/>
        <v>4</v>
      </c>
      <c r="D45" s="139">
        <f t="shared" si="5"/>
        <v>66</v>
      </c>
      <c r="E45" s="91">
        <f>'인원 입력 기능'!E44</f>
        <v>7268</v>
      </c>
      <c r="F45" s="45" t="str">
        <f t="shared" si="6"/>
        <v>1.86%</v>
      </c>
      <c r="G45" s="7">
        <f>SUM($E$6:E45)</f>
        <v>136921</v>
      </c>
      <c r="H45" s="48" t="str">
        <f t="shared" si="1"/>
        <v>35%</v>
      </c>
      <c r="I45" s="10"/>
      <c r="J45" s="10"/>
      <c r="K45" s="16"/>
    </row>
    <row r="46" spans="1:11" ht="21" customHeight="1" x14ac:dyDescent="0.45">
      <c r="A46" s="10"/>
      <c r="B46" s="138">
        <f>'인원 입력 기능'!B45</f>
        <v>109</v>
      </c>
      <c r="C46" s="108">
        <f t="shared" si="0"/>
        <v>4</v>
      </c>
      <c r="D46" s="139">
        <f t="shared" si="5"/>
        <v>64</v>
      </c>
      <c r="E46" s="91">
        <f>'인원 입력 기능'!E45</f>
        <v>6465</v>
      </c>
      <c r="F46" s="45" t="str">
        <f t="shared" si="6"/>
        <v>1.65%</v>
      </c>
      <c r="G46" s="7">
        <f>SUM($E$6:E46)</f>
        <v>143386</v>
      </c>
      <c r="H46" s="48" t="str">
        <f t="shared" si="1"/>
        <v>36.65%</v>
      </c>
      <c r="I46" s="10"/>
      <c r="J46" s="10"/>
      <c r="K46" s="16"/>
    </row>
    <row r="47" spans="1:11" ht="21" customHeight="1" x14ac:dyDescent="0.45">
      <c r="A47" s="10"/>
      <c r="B47" s="138">
        <f>'인원 입력 기능'!B46</f>
        <v>108</v>
      </c>
      <c r="C47" s="108">
        <f t="shared" si="0"/>
        <v>4</v>
      </c>
      <c r="D47" s="139">
        <f t="shared" si="5"/>
        <v>62</v>
      </c>
      <c r="E47" s="91">
        <f>'인원 입력 기능'!E46</f>
        <v>7499</v>
      </c>
      <c r="F47" s="45" t="str">
        <f t="shared" si="6"/>
        <v>1.92%</v>
      </c>
      <c r="G47" s="7">
        <f>SUM($E$6:E47)</f>
        <v>150885</v>
      </c>
      <c r="H47" s="48" t="str">
        <f t="shared" si="1"/>
        <v>38.57%</v>
      </c>
      <c r="I47" s="10"/>
      <c r="J47" s="10"/>
      <c r="K47" s="16"/>
    </row>
    <row r="48" spans="1:11" ht="21" customHeight="1" x14ac:dyDescent="0.45">
      <c r="A48" s="10"/>
      <c r="B48" s="138">
        <f>'인원 입력 기능'!B47</f>
        <v>107</v>
      </c>
      <c r="C48" s="108">
        <f t="shared" si="0"/>
        <v>4</v>
      </c>
      <c r="D48" s="139">
        <f t="shared" si="5"/>
        <v>61</v>
      </c>
      <c r="E48" s="91">
        <f>'인원 입력 기능'!E47</f>
        <v>7194</v>
      </c>
      <c r="F48" s="45" t="str">
        <f t="shared" si="6"/>
        <v>1.84%</v>
      </c>
      <c r="G48" s="7">
        <f>SUM($E$6:E48)</f>
        <v>158079</v>
      </c>
      <c r="H48" s="48" t="str">
        <f t="shared" si="1"/>
        <v>40.41%</v>
      </c>
      <c r="I48" s="10"/>
      <c r="J48" s="10"/>
      <c r="K48" s="16"/>
    </row>
    <row r="49" spans="1:11" ht="21" customHeight="1" x14ac:dyDescent="0.45">
      <c r="A49" s="10"/>
      <c r="B49" s="138">
        <f>'인원 입력 기능'!B48</f>
        <v>106</v>
      </c>
      <c r="C49" s="108">
        <f t="shared" si="0"/>
        <v>5</v>
      </c>
      <c r="D49" s="139">
        <f t="shared" si="5"/>
        <v>59</v>
      </c>
      <c r="E49" s="91">
        <f>'인원 입력 기능'!E48</f>
        <v>7227</v>
      </c>
      <c r="F49" s="45" t="str">
        <f t="shared" si="6"/>
        <v>1.85%</v>
      </c>
      <c r="G49" s="7">
        <f>SUM($E$6:E49)</f>
        <v>165306</v>
      </c>
      <c r="H49" s="48" t="str">
        <f t="shared" si="1"/>
        <v>42.25%</v>
      </c>
      <c r="I49" s="10"/>
      <c r="J49" s="10"/>
      <c r="K49" s="16"/>
    </row>
    <row r="50" spans="1:11" ht="21" customHeight="1" x14ac:dyDescent="0.45">
      <c r="A50" s="10"/>
      <c r="B50" s="138">
        <f>'인원 입력 기능'!B49</f>
        <v>105</v>
      </c>
      <c r="C50" s="108">
        <f t="shared" si="0"/>
        <v>5</v>
      </c>
      <c r="D50" s="139">
        <f t="shared" si="5"/>
        <v>57</v>
      </c>
      <c r="E50" s="91">
        <f>'인원 입력 기능'!E49</f>
        <v>7144</v>
      </c>
      <c r="F50" s="45" t="str">
        <f t="shared" si="6"/>
        <v>1.83%</v>
      </c>
      <c r="G50" s="7">
        <f>SUM($E$6:E50)</f>
        <v>172450</v>
      </c>
      <c r="H50" s="48" t="str">
        <f t="shared" si="1"/>
        <v>44.08%</v>
      </c>
      <c r="I50" s="10"/>
      <c r="J50" s="10"/>
      <c r="K50" s="16"/>
    </row>
    <row r="51" spans="1:11" ht="21" customHeight="1" x14ac:dyDescent="0.45">
      <c r="A51" s="10"/>
      <c r="B51" s="138">
        <f>'인원 입력 기능'!B50</f>
        <v>104</v>
      </c>
      <c r="C51" s="108">
        <f t="shared" si="0"/>
        <v>5</v>
      </c>
      <c r="D51" s="139">
        <f t="shared" si="5"/>
        <v>55</v>
      </c>
      <c r="E51" s="91">
        <f>'인원 입력 기능'!E50</f>
        <v>7105</v>
      </c>
      <c r="F51" s="45" t="str">
        <f t="shared" si="6"/>
        <v>1.82%</v>
      </c>
      <c r="G51" s="7">
        <f>SUM($E$6:E51)</f>
        <v>179555</v>
      </c>
      <c r="H51" s="48" t="str">
        <f t="shared" si="1"/>
        <v>45.9%</v>
      </c>
      <c r="I51" s="10"/>
      <c r="J51" s="10"/>
      <c r="K51" s="16"/>
    </row>
    <row r="52" spans="1:11" ht="21" customHeight="1" x14ac:dyDescent="0.45">
      <c r="A52" s="10"/>
      <c r="B52" s="138">
        <f>'인원 입력 기능'!B51</f>
        <v>103</v>
      </c>
      <c r="C52" s="108">
        <f t="shared" si="0"/>
        <v>5</v>
      </c>
      <c r="D52" s="139">
        <f t="shared" si="5"/>
        <v>53</v>
      </c>
      <c r="E52" s="91">
        <f>'인원 입력 기능'!E51</f>
        <v>6958</v>
      </c>
      <c r="F52" s="45" t="str">
        <f t="shared" si="6"/>
        <v>1.78%</v>
      </c>
      <c r="G52" s="7">
        <f>SUM($E$6:E52)</f>
        <v>186513</v>
      </c>
      <c r="H52" s="48" t="str">
        <f t="shared" si="1"/>
        <v>47.67%</v>
      </c>
      <c r="I52" s="10"/>
      <c r="J52" s="10"/>
      <c r="K52" s="16"/>
    </row>
    <row r="53" spans="1:11" ht="21" customHeight="1" x14ac:dyDescent="0.45">
      <c r="A53" s="10"/>
      <c r="B53" s="138">
        <f>'인원 입력 기능'!B52</f>
        <v>102</v>
      </c>
      <c r="C53" s="108">
        <f t="shared" si="0"/>
        <v>5</v>
      </c>
      <c r="D53" s="139">
        <f t="shared" si="5"/>
        <v>51</v>
      </c>
      <c r="E53" s="91">
        <f>'인원 입력 기능'!E52</f>
        <v>6796</v>
      </c>
      <c r="F53" s="45" t="str">
        <f t="shared" si="6"/>
        <v>1.74%</v>
      </c>
      <c r="G53" s="7">
        <f>SUM($E$6:E53)</f>
        <v>193309</v>
      </c>
      <c r="H53" s="48" t="str">
        <f t="shared" si="1"/>
        <v>49.41%</v>
      </c>
      <c r="I53" s="10"/>
      <c r="J53" s="10"/>
      <c r="K53" s="16"/>
    </row>
    <row r="54" spans="1:11" ht="21" customHeight="1" x14ac:dyDescent="0.45">
      <c r="A54" s="10"/>
      <c r="B54" s="138">
        <f>'인원 입력 기능'!B53</f>
        <v>101</v>
      </c>
      <c r="C54" s="108">
        <f t="shared" si="0"/>
        <v>5</v>
      </c>
      <c r="D54" s="139">
        <f t="shared" si="5"/>
        <v>50</v>
      </c>
      <c r="E54" s="91">
        <f>'인원 입력 기능'!E53</f>
        <v>6906</v>
      </c>
      <c r="F54" s="45" t="str">
        <f t="shared" si="6"/>
        <v>1.77%</v>
      </c>
      <c r="G54" s="7">
        <f>SUM($E$6:E54)</f>
        <v>200215</v>
      </c>
      <c r="H54" s="48" t="str">
        <f t="shared" si="1"/>
        <v>51.18%</v>
      </c>
      <c r="I54" s="10"/>
      <c r="J54" s="10"/>
      <c r="K54" s="16"/>
    </row>
    <row r="55" spans="1:11" ht="21" customHeight="1" x14ac:dyDescent="0.45">
      <c r="A55" s="10"/>
      <c r="B55" s="138">
        <f>'인원 입력 기능'!B54</f>
        <v>100</v>
      </c>
      <c r="C55" s="108">
        <f t="shared" si="0"/>
        <v>5</v>
      </c>
      <c r="D55" s="139">
        <f t="shared" si="5"/>
        <v>48</v>
      </c>
      <c r="E55" s="91">
        <f>'인원 입력 기능'!E54</f>
        <v>6507</v>
      </c>
      <c r="F55" s="45" t="str">
        <f t="shared" si="6"/>
        <v>1.66%</v>
      </c>
      <c r="G55" s="7">
        <f>SUM($E$6:E55)</f>
        <v>206722</v>
      </c>
      <c r="H55" s="48" t="str">
        <f t="shared" si="1"/>
        <v>52.84%</v>
      </c>
      <c r="I55" s="10"/>
      <c r="J55" s="10"/>
      <c r="K55" s="16"/>
    </row>
    <row r="56" spans="1:11" ht="21" customHeight="1" x14ac:dyDescent="0.45">
      <c r="A56" s="10"/>
      <c r="B56" s="138">
        <f>'인원 입력 기능'!B55</f>
        <v>99</v>
      </c>
      <c r="C56" s="108">
        <f t="shared" si="0"/>
        <v>5</v>
      </c>
      <c r="D56" s="139">
        <f t="shared" si="5"/>
        <v>46</v>
      </c>
      <c r="E56" s="91">
        <f>'인원 입력 기능'!E55</f>
        <v>6707</v>
      </c>
      <c r="F56" s="45" t="str">
        <f t="shared" si="6"/>
        <v>1.71%</v>
      </c>
      <c r="G56" s="7">
        <f>SUM($E$6:E56)</f>
        <v>213429</v>
      </c>
      <c r="H56" s="48" t="str">
        <f t="shared" si="1"/>
        <v>54.55%</v>
      </c>
      <c r="I56" s="10"/>
      <c r="J56" s="10"/>
      <c r="K56" s="16"/>
    </row>
    <row r="57" spans="1:11" ht="21" customHeight="1" x14ac:dyDescent="0.45">
      <c r="A57" s="10"/>
      <c r="B57" s="138">
        <f>'인원 입력 기능'!B56</f>
        <v>98</v>
      </c>
      <c r="C57" s="108">
        <f t="shared" si="0"/>
        <v>5</v>
      </c>
      <c r="D57" s="139">
        <f t="shared" si="5"/>
        <v>45</v>
      </c>
      <c r="E57" s="91">
        <f>'인원 입력 기능'!E56</f>
        <v>5688</v>
      </c>
      <c r="F57" s="45" t="str">
        <f t="shared" si="6"/>
        <v>1.45%</v>
      </c>
      <c r="G57" s="7">
        <f>SUM($E$6:E57)</f>
        <v>219117</v>
      </c>
      <c r="H57" s="48" t="str">
        <f t="shared" si="1"/>
        <v>56.01%</v>
      </c>
      <c r="I57" s="10"/>
      <c r="J57" s="10"/>
      <c r="K57" s="16"/>
    </row>
    <row r="58" spans="1:11" ht="21" customHeight="1" x14ac:dyDescent="0.45">
      <c r="A58" s="10"/>
      <c r="B58" s="138">
        <f>'인원 입력 기능'!B57</f>
        <v>97</v>
      </c>
      <c r="C58" s="108">
        <f t="shared" si="0"/>
        <v>5</v>
      </c>
      <c r="D58" s="139">
        <f t="shared" si="5"/>
        <v>43</v>
      </c>
      <c r="E58" s="91">
        <f>'인원 입력 기능'!E57</f>
        <v>6778</v>
      </c>
      <c r="F58" s="45" t="str">
        <f t="shared" si="6"/>
        <v>1.73%</v>
      </c>
      <c r="G58" s="7">
        <f>SUM($E$6:E58)</f>
        <v>225895</v>
      </c>
      <c r="H58" s="48" t="str">
        <f t="shared" si="1"/>
        <v>57.74%</v>
      </c>
      <c r="I58" s="10"/>
      <c r="J58" s="10"/>
      <c r="K58" s="16"/>
    </row>
    <row r="59" spans="1:11" ht="21" customHeight="1" x14ac:dyDescent="0.45">
      <c r="A59" s="10"/>
      <c r="B59" s="138">
        <f>'인원 입력 기능'!B58</f>
        <v>96</v>
      </c>
      <c r="C59" s="108">
        <f t="shared" si="0"/>
        <v>5</v>
      </c>
      <c r="D59" s="139">
        <f t="shared" si="5"/>
        <v>41</v>
      </c>
      <c r="E59" s="91">
        <f>'인원 입력 기능'!E58</f>
        <v>6538</v>
      </c>
      <c r="F59" s="45" t="str">
        <f t="shared" si="6"/>
        <v>1.67%</v>
      </c>
      <c r="G59" s="7">
        <f>SUM($E$6:E59)</f>
        <v>232433</v>
      </c>
      <c r="H59" s="48" t="str">
        <f t="shared" si="1"/>
        <v>59.41%</v>
      </c>
      <c r="I59" s="10"/>
      <c r="J59" s="10"/>
      <c r="K59" s="16"/>
    </row>
    <row r="60" spans="1:11" ht="21" customHeight="1" x14ac:dyDescent="0.45">
      <c r="A60" s="10"/>
      <c r="B60" s="138">
        <f>'인원 입력 기능'!B59</f>
        <v>95</v>
      </c>
      <c r="C60" s="108">
        <f t="shared" si="0"/>
        <v>5</v>
      </c>
      <c r="D60" s="139">
        <f t="shared" si="5"/>
        <v>40</v>
      </c>
      <c r="E60" s="91">
        <f>'인원 입력 기능'!E59</f>
        <v>5749</v>
      </c>
      <c r="F60" s="45" t="str">
        <f t="shared" si="6"/>
        <v>1.47%</v>
      </c>
      <c r="G60" s="7">
        <f>SUM($E$6:E60)</f>
        <v>238182</v>
      </c>
      <c r="H60" s="48" t="str">
        <f t="shared" si="1"/>
        <v>60.88%</v>
      </c>
      <c r="I60" s="10"/>
      <c r="J60" s="10"/>
      <c r="K60" s="16"/>
    </row>
    <row r="61" spans="1:11" ht="21" customHeight="1" x14ac:dyDescent="0.45">
      <c r="A61" s="10"/>
      <c r="B61" s="138">
        <f>'인원 입력 기능'!B60</f>
        <v>94</v>
      </c>
      <c r="C61" s="108">
        <f t="shared" si="0"/>
        <v>6</v>
      </c>
      <c r="D61" s="139">
        <f t="shared" si="5"/>
        <v>38</v>
      </c>
      <c r="E61" s="91">
        <f>'인원 입력 기능'!E60</f>
        <v>6040</v>
      </c>
      <c r="F61" s="45" t="str">
        <f t="shared" si="6"/>
        <v>1.54%</v>
      </c>
      <c r="G61" s="7">
        <f>SUM($E$6:E61)</f>
        <v>244222</v>
      </c>
      <c r="H61" s="48" t="str">
        <f t="shared" si="1"/>
        <v>62.43%</v>
      </c>
      <c r="I61" s="10"/>
      <c r="J61" s="10"/>
      <c r="K61" s="16"/>
    </row>
    <row r="62" spans="1:11" ht="21" customHeight="1" x14ac:dyDescent="0.45">
      <c r="A62" s="10"/>
      <c r="B62" s="138">
        <f>'인원 입력 기능'!B61</f>
        <v>93</v>
      </c>
      <c r="C62" s="108">
        <f t="shared" si="0"/>
        <v>6</v>
      </c>
      <c r="D62" s="139">
        <f t="shared" si="5"/>
        <v>37</v>
      </c>
      <c r="E62" s="91">
        <f>'인원 입력 기능'!E61</f>
        <v>6259</v>
      </c>
      <c r="F62" s="45" t="str">
        <f t="shared" si="6"/>
        <v>1.6%</v>
      </c>
      <c r="G62" s="7">
        <f>SUM($E$6:E62)</f>
        <v>250481</v>
      </c>
      <c r="H62" s="48" t="str">
        <f t="shared" si="1"/>
        <v>64.02%</v>
      </c>
      <c r="I62" s="10"/>
      <c r="J62" s="10"/>
      <c r="K62" s="16"/>
    </row>
    <row r="63" spans="1:11" ht="21" customHeight="1" x14ac:dyDescent="0.45">
      <c r="A63" s="10"/>
      <c r="B63" s="138">
        <f>'인원 입력 기능'!B62</f>
        <v>92</v>
      </c>
      <c r="C63" s="108">
        <f t="shared" si="0"/>
        <v>6</v>
      </c>
      <c r="D63" s="139">
        <f t="shared" si="5"/>
        <v>35</v>
      </c>
      <c r="E63" s="91">
        <f>'인원 입력 기능'!E62</f>
        <v>6002</v>
      </c>
      <c r="F63" s="45" t="str">
        <f t="shared" si="6"/>
        <v>1.53%</v>
      </c>
      <c r="G63" s="7">
        <f>SUM($E$6:E63)</f>
        <v>256483</v>
      </c>
      <c r="H63" s="48" t="str">
        <f t="shared" si="1"/>
        <v>65.56%</v>
      </c>
      <c r="I63" s="10"/>
      <c r="J63" s="10"/>
      <c r="K63" s="16"/>
    </row>
    <row r="64" spans="1:11" ht="21" customHeight="1" x14ac:dyDescent="0.45">
      <c r="A64" s="10"/>
      <c r="B64" s="138">
        <f>'인원 입력 기능'!B63</f>
        <v>91</v>
      </c>
      <c r="C64" s="108">
        <f t="shared" si="0"/>
        <v>6</v>
      </c>
      <c r="D64" s="139">
        <f t="shared" si="5"/>
        <v>34</v>
      </c>
      <c r="E64" s="91">
        <f>'인원 입력 기능'!E63</f>
        <v>5505</v>
      </c>
      <c r="F64" s="45" t="str">
        <f t="shared" si="6"/>
        <v>1.41%</v>
      </c>
      <c r="G64" s="7">
        <f>SUM($E$6:E64)</f>
        <v>261988</v>
      </c>
      <c r="H64" s="48" t="str">
        <f t="shared" si="1"/>
        <v>66.97%</v>
      </c>
      <c r="I64" s="10"/>
      <c r="J64" s="10"/>
      <c r="K64" s="16"/>
    </row>
    <row r="65" spans="1:11" ht="21" customHeight="1" x14ac:dyDescent="0.45">
      <c r="A65" s="10"/>
      <c r="B65" s="138">
        <f>'인원 입력 기능'!B64</f>
        <v>90</v>
      </c>
      <c r="C65" s="108">
        <f t="shared" si="0"/>
        <v>6</v>
      </c>
      <c r="D65" s="139">
        <f t="shared" si="5"/>
        <v>32</v>
      </c>
      <c r="E65" s="91">
        <f>'인원 입력 기능'!E64</f>
        <v>5769</v>
      </c>
      <c r="F65" s="45" t="str">
        <f t="shared" si="6"/>
        <v>1.47%</v>
      </c>
      <c r="G65" s="7">
        <f>SUM($E$6:E65)</f>
        <v>267757</v>
      </c>
      <c r="H65" s="48" t="str">
        <f t="shared" si="1"/>
        <v>68.44%</v>
      </c>
      <c r="I65" s="10"/>
      <c r="J65" s="10"/>
      <c r="K65" s="16"/>
    </row>
    <row r="66" spans="1:11" ht="21" customHeight="1" x14ac:dyDescent="0.45">
      <c r="A66" s="10"/>
      <c r="B66" s="138">
        <f>'인원 입력 기능'!B65</f>
        <v>89</v>
      </c>
      <c r="C66" s="108">
        <f t="shared" si="0"/>
        <v>6</v>
      </c>
      <c r="D66" s="139">
        <f t="shared" si="5"/>
        <v>31</v>
      </c>
      <c r="E66" s="91">
        <f>'인원 입력 기능'!E65</f>
        <v>5612</v>
      </c>
      <c r="F66" s="45" t="str">
        <f t="shared" si="6"/>
        <v>1.43%</v>
      </c>
      <c r="G66" s="7">
        <f>SUM($E$6:E66)</f>
        <v>273369</v>
      </c>
      <c r="H66" s="48" t="str">
        <f t="shared" si="1"/>
        <v>69.88%</v>
      </c>
      <c r="I66" s="10"/>
      <c r="J66" s="10"/>
      <c r="K66" s="16"/>
    </row>
    <row r="67" spans="1:11" ht="21" customHeight="1" x14ac:dyDescent="0.45">
      <c r="A67" s="10"/>
      <c r="B67" s="138">
        <f>'인원 입력 기능'!B66</f>
        <v>88</v>
      </c>
      <c r="C67" s="108">
        <f t="shared" si="0"/>
        <v>6</v>
      </c>
      <c r="D67" s="139">
        <f t="shared" si="5"/>
        <v>29</v>
      </c>
      <c r="E67" s="91">
        <f>'인원 입력 기능'!E66</f>
        <v>5004</v>
      </c>
      <c r="F67" s="45" t="str">
        <f t="shared" si="6"/>
        <v>1.28%</v>
      </c>
      <c r="G67" s="7">
        <f>SUM($E$6:E67)</f>
        <v>278373</v>
      </c>
      <c r="H67" s="48" t="str">
        <f t="shared" si="1"/>
        <v>71.15%</v>
      </c>
      <c r="I67" s="10"/>
      <c r="J67" s="10"/>
      <c r="K67" s="16"/>
    </row>
    <row r="68" spans="1:11" ht="21" customHeight="1" x14ac:dyDescent="0.45">
      <c r="A68" s="10"/>
      <c r="B68" s="138">
        <f>'인원 입력 기능'!B67</f>
        <v>87</v>
      </c>
      <c r="C68" s="108">
        <f t="shared" si="0"/>
        <v>6</v>
      </c>
      <c r="D68" s="139">
        <f t="shared" si="5"/>
        <v>28</v>
      </c>
      <c r="E68" s="91">
        <f>'인원 입력 기능'!E67</f>
        <v>5099</v>
      </c>
      <c r="F68" s="45" t="str">
        <f t="shared" si="6"/>
        <v>1.3%</v>
      </c>
      <c r="G68" s="7">
        <f>SUM($E$6:E68)</f>
        <v>283472</v>
      </c>
      <c r="H68" s="48" t="str">
        <f t="shared" si="1"/>
        <v>72.46%</v>
      </c>
      <c r="I68" s="10"/>
      <c r="J68" s="10"/>
      <c r="K68" s="16"/>
    </row>
    <row r="69" spans="1:11" ht="21" customHeight="1" x14ac:dyDescent="0.45">
      <c r="A69" s="10"/>
      <c r="B69" s="138">
        <f>'인원 입력 기능'!B68</f>
        <v>86</v>
      </c>
      <c r="C69" s="108">
        <f t="shared" si="0"/>
        <v>6</v>
      </c>
      <c r="D69" s="139">
        <f t="shared" si="5"/>
        <v>27</v>
      </c>
      <c r="E69" s="91">
        <f>'인원 입력 기능'!E68</f>
        <v>5306</v>
      </c>
      <c r="F69" s="45" t="str">
        <f t="shared" si="6"/>
        <v>1.36%</v>
      </c>
      <c r="G69" s="7">
        <f>SUM($E$6:E69)</f>
        <v>288778</v>
      </c>
      <c r="H69" s="48" t="str">
        <f t="shared" si="1"/>
        <v>73.81%</v>
      </c>
      <c r="I69" s="10"/>
      <c r="J69" s="10"/>
      <c r="K69" s="16"/>
    </row>
    <row r="70" spans="1:11" ht="21" customHeight="1" x14ac:dyDescent="0.45">
      <c r="A70" s="10"/>
      <c r="B70" s="138">
        <f>'인원 입력 기능'!B69</f>
        <v>85</v>
      </c>
      <c r="C70" s="108">
        <f t="shared" ref="C70:C91" si="7">IF(ROUND(B70,0)&gt;=$N$6,1,IF(ROUND(B70,0)&gt;=$N$7,2,IF(ROUND(B70,0)&gt;=$N$8,3,IF(ROUND(B70,0)&gt;=$N$9,4,IF(ROUND(B70,0)&gt;=$N$10,5,IF(ROUND(B70,0)&gt;=$N$11,6,IF(ROUND(B70,0)&gt;=$N$12,7,IF(ROUND(B70,0)&gt;=$N$13,8,9))))))))</f>
        <v>6</v>
      </c>
      <c r="D70" s="139">
        <f t="shared" si="5"/>
        <v>26</v>
      </c>
      <c r="E70" s="91">
        <f>'인원 입력 기능'!E69</f>
        <v>4713</v>
      </c>
      <c r="F70" s="45" t="str">
        <f t="shared" si="6"/>
        <v>1.2%</v>
      </c>
      <c r="G70" s="7">
        <f>SUM($E$6:E70)</f>
        <v>293491</v>
      </c>
      <c r="H70" s="48" t="str">
        <f t="shared" ref="H70:H92" si="8">ROUND(G70*100/$H$2,2)&amp;"%"</f>
        <v>75.02%</v>
      </c>
      <c r="I70" s="10"/>
      <c r="J70" s="10"/>
      <c r="K70" s="16"/>
    </row>
    <row r="71" spans="1:11" ht="21" customHeight="1" x14ac:dyDescent="0.45">
      <c r="A71" s="10"/>
      <c r="B71" s="138">
        <f>'인원 입력 기능'!B70</f>
        <v>84</v>
      </c>
      <c r="C71" s="108">
        <f t="shared" si="7"/>
        <v>6</v>
      </c>
      <c r="D71" s="139">
        <f t="shared" si="5"/>
        <v>24</v>
      </c>
      <c r="E71" s="91">
        <f>'인원 입력 기능'!E70</f>
        <v>4722</v>
      </c>
      <c r="F71" s="45" t="str">
        <f t="shared" si="6"/>
        <v>1.21%</v>
      </c>
      <c r="G71" s="7">
        <f>SUM($E$6:E71)</f>
        <v>298213</v>
      </c>
      <c r="H71" s="48" t="str">
        <f t="shared" si="8"/>
        <v>76.23%</v>
      </c>
      <c r="I71" s="10"/>
      <c r="J71" s="10"/>
      <c r="K71" s="16"/>
    </row>
    <row r="72" spans="1:11" ht="21" customHeight="1" x14ac:dyDescent="0.45">
      <c r="A72" s="10"/>
      <c r="B72" s="138">
        <f>'인원 입력 기능'!B71</f>
        <v>83</v>
      </c>
      <c r="C72" s="108">
        <f t="shared" si="7"/>
        <v>6</v>
      </c>
      <c r="D72" s="139">
        <f t="shared" ref="D72:D135" si="9">ROUND(100*(1-(G71+G72)/2/$H$2),0)</f>
        <v>23</v>
      </c>
      <c r="E72" s="91">
        <f>'인원 입력 기능'!E71</f>
        <v>4885</v>
      </c>
      <c r="F72" s="45" t="str">
        <f t="shared" si="6"/>
        <v>1.25%</v>
      </c>
      <c r="G72" s="7">
        <f>SUM($E$6:E72)</f>
        <v>303098</v>
      </c>
      <c r="H72" s="48" t="str">
        <f t="shared" si="8"/>
        <v>77.47%</v>
      </c>
      <c r="I72" s="10"/>
      <c r="J72" s="10"/>
      <c r="K72" s="16"/>
    </row>
    <row r="73" spans="1:11" ht="21" customHeight="1" x14ac:dyDescent="0.45">
      <c r="A73" s="10"/>
      <c r="B73" s="138">
        <f>'인원 입력 기능'!B72</f>
        <v>82</v>
      </c>
      <c r="C73" s="108">
        <f t="shared" si="7"/>
        <v>7</v>
      </c>
      <c r="D73" s="139">
        <f t="shared" si="9"/>
        <v>22</v>
      </c>
      <c r="E73" s="91">
        <f>'인원 입력 기능'!E72</f>
        <v>4902</v>
      </c>
      <c r="F73" s="45" t="str">
        <f t="shared" ref="F73:F92" si="10">IF(ROUND(E73*100/$H$2,2)&gt;0,ROUND(E73*100/$H$2,2),IF(ROUND(E73*100/$H$2,3)&gt;0,ROUND(E73*100/$H$2,3),IF(ROUND(E73*100/$H$2,4)&gt;0,ROUND(E73*100/$H$2,4),IF(ROUND(E73*100/$H$2,5)&gt;0,ROUND(E73*100/$H$2,5),0))))&amp;"%"</f>
        <v>1.25%</v>
      </c>
      <c r="G73" s="7">
        <f>SUM($E$6:E73)</f>
        <v>308000</v>
      </c>
      <c r="H73" s="48" t="str">
        <f t="shared" si="8"/>
        <v>78.73%</v>
      </c>
      <c r="I73" s="10"/>
      <c r="J73" s="10"/>
      <c r="K73" s="16"/>
    </row>
    <row r="74" spans="1:11" ht="21" customHeight="1" x14ac:dyDescent="0.45">
      <c r="A74" s="10"/>
      <c r="B74" s="138">
        <f>'인원 입력 기능'!B73</f>
        <v>81</v>
      </c>
      <c r="C74" s="108">
        <f t="shared" si="7"/>
        <v>7</v>
      </c>
      <c r="D74" s="139">
        <f t="shared" si="9"/>
        <v>21</v>
      </c>
      <c r="E74" s="91">
        <f>'인원 입력 기능'!E73</f>
        <v>4526</v>
      </c>
      <c r="F74" s="45" t="str">
        <f t="shared" si="10"/>
        <v>1.16%</v>
      </c>
      <c r="G74" s="7">
        <f>SUM($E$6:E74)</f>
        <v>312526</v>
      </c>
      <c r="H74" s="48" t="str">
        <f t="shared" si="8"/>
        <v>79.88%</v>
      </c>
      <c r="I74" s="10"/>
      <c r="J74" s="10"/>
      <c r="K74" s="16"/>
    </row>
    <row r="75" spans="1:11" ht="21" customHeight="1" x14ac:dyDescent="0.45">
      <c r="A75" s="10"/>
      <c r="B75" s="138">
        <f>'인원 입력 기능'!B74</f>
        <v>80</v>
      </c>
      <c r="C75" s="108">
        <f t="shared" si="7"/>
        <v>7</v>
      </c>
      <c r="D75" s="139">
        <f t="shared" si="9"/>
        <v>20</v>
      </c>
      <c r="E75" s="91">
        <f>'인원 입력 기능'!E74</f>
        <v>4732</v>
      </c>
      <c r="F75" s="45" t="str">
        <f t="shared" si="10"/>
        <v>1.21%</v>
      </c>
      <c r="G75" s="7">
        <f>SUM($E$6:E75)</f>
        <v>317258</v>
      </c>
      <c r="H75" s="48" t="str">
        <f t="shared" si="8"/>
        <v>81.09%</v>
      </c>
      <c r="I75" s="10"/>
      <c r="J75" s="10"/>
      <c r="K75" s="16"/>
    </row>
    <row r="76" spans="1:11" ht="21" customHeight="1" x14ac:dyDescent="0.45">
      <c r="A76" s="10"/>
      <c r="B76" s="138">
        <f>'인원 입력 기능'!B75</f>
        <v>79</v>
      </c>
      <c r="C76" s="108">
        <f t="shared" si="7"/>
        <v>7</v>
      </c>
      <c r="D76" s="139">
        <f t="shared" si="9"/>
        <v>18</v>
      </c>
      <c r="E76" s="91">
        <f>'인원 입력 기능'!E75</f>
        <v>4658</v>
      </c>
      <c r="F76" s="45" t="str">
        <f t="shared" si="10"/>
        <v>1.19%</v>
      </c>
      <c r="G76" s="7">
        <f>SUM($E$6:E76)</f>
        <v>321916</v>
      </c>
      <c r="H76" s="48" t="str">
        <f t="shared" si="8"/>
        <v>82.28%</v>
      </c>
      <c r="I76" s="10"/>
      <c r="J76" s="10"/>
      <c r="K76" s="16"/>
    </row>
    <row r="77" spans="1:11" ht="21" customHeight="1" x14ac:dyDescent="0.45">
      <c r="A77" s="10"/>
      <c r="B77" s="138">
        <f>'인원 입력 기능'!B76</f>
        <v>78</v>
      </c>
      <c r="C77" s="108">
        <f t="shared" si="7"/>
        <v>7</v>
      </c>
      <c r="D77" s="139">
        <f t="shared" si="9"/>
        <v>17</v>
      </c>
      <c r="E77" s="91">
        <f>'인원 입력 기능'!E76</f>
        <v>4325</v>
      </c>
      <c r="F77" s="45" t="str">
        <f t="shared" si="10"/>
        <v>1.11%</v>
      </c>
      <c r="G77" s="7">
        <f>SUM($E$6:E77)</f>
        <v>326241</v>
      </c>
      <c r="H77" s="48" t="str">
        <f t="shared" si="8"/>
        <v>83.39%</v>
      </c>
      <c r="I77" s="10"/>
      <c r="J77" s="10"/>
      <c r="K77" s="16"/>
    </row>
    <row r="78" spans="1:11" ht="21" customHeight="1" x14ac:dyDescent="0.45">
      <c r="A78" s="10"/>
      <c r="B78" s="138">
        <f>'인원 입력 기능'!B77</f>
        <v>77</v>
      </c>
      <c r="C78" s="108">
        <f t="shared" si="7"/>
        <v>7</v>
      </c>
      <c r="D78" s="139">
        <f t="shared" si="9"/>
        <v>16</v>
      </c>
      <c r="E78" s="91">
        <f>'인원 입력 기능'!E77</f>
        <v>4574</v>
      </c>
      <c r="F78" s="45" t="str">
        <f t="shared" si="10"/>
        <v>1.17%</v>
      </c>
      <c r="G78" s="7">
        <f>SUM($E$6:E78)</f>
        <v>330815</v>
      </c>
      <c r="H78" s="48" t="str">
        <f t="shared" si="8"/>
        <v>84.56%</v>
      </c>
      <c r="I78" s="10"/>
      <c r="J78" s="10"/>
      <c r="K78" s="16"/>
    </row>
    <row r="79" spans="1:11" ht="21" customHeight="1" x14ac:dyDescent="0.45">
      <c r="A79" s="10"/>
      <c r="B79" s="138">
        <f>'인원 입력 기능'!B78</f>
        <v>76</v>
      </c>
      <c r="C79" s="108">
        <f t="shared" si="7"/>
        <v>7</v>
      </c>
      <c r="D79" s="139">
        <f t="shared" si="9"/>
        <v>15</v>
      </c>
      <c r="E79" s="91">
        <f>'인원 입력 기능'!E78</f>
        <v>3963</v>
      </c>
      <c r="F79" s="45" t="str">
        <f t="shared" si="10"/>
        <v>1.01%</v>
      </c>
      <c r="G79" s="7">
        <f>SUM($E$6:E79)</f>
        <v>334778</v>
      </c>
      <c r="H79" s="48" t="str">
        <f t="shared" si="8"/>
        <v>85.57%</v>
      </c>
      <c r="I79" s="10"/>
      <c r="J79" s="10"/>
      <c r="K79" s="16"/>
    </row>
    <row r="80" spans="1:11" ht="21" customHeight="1" x14ac:dyDescent="0.45">
      <c r="A80" s="10"/>
      <c r="B80" s="138">
        <f>'인원 입력 기능'!B79</f>
        <v>75</v>
      </c>
      <c r="C80" s="108">
        <f t="shared" si="7"/>
        <v>7</v>
      </c>
      <c r="D80" s="139">
        <f t="shared" si="9"/>
        <v>14</v>
      </c>
      <c r="E80" s="91">
        <f>'인원 입력 기능'!E79</f>
        <v>4263</v>
      </c>
      <c r="F80" s="45" t="str">
        <f t="shared" si="10"/>
        <v>1.09%</v>
      </c>
      <c r="G80" s="7">
        <f>SUM($E$6:E80)</f>
        <v>339041</v>
      </c>
      <c r="H80" s="48" t="str">
        <f t="shared" si="8"/>
        <v>86.66%</v>
      </c>
      <c r="I80" s="10"/>
      <c r="J80" s="10"/>
      <c r="K80" s="16"/>
    </row>
    <row r="81" spans="1:11" ht="21" customHeight="1" x14ac:dyDescent="0.45">
      <c r="A81" s="10"/>
      <c r="B81" s="138">
        <f>'인원 입력 기능'!B80</f>
        <v>74</v>
      </c>
      <c r="C81" s="108">
        <f t="shared" si="7"/>
        <v>7</v>
      </c>
      <c r="D81" s="139">
        <f t="shared" si="9"/>
        <v>13</v>
      </c>
      <c r="E81" s="91">
        <f>'인원 입력 기능'!E80</f>
        <v>4039</v>
      </c>
      <c r="F81" s="45" t="str">
        <f t="shared" si="10"/>
        <v>1.03%</v>
      </c>
      <c r="G81" s="7">
        <f>SUM($E$6:E81)</f>
        <v>343080</v>
      </c>
      <c r="H81" s="48" t="str">
        <f t="shared" si="8"/>
        <v>87.69%</v>
      </c>
      <c r="I81" s="10"/>
      <c r="J81" s="10"/>
      <c r="K81" s="16"/>
    </row>
    <row r="82" spans="1:11" ht="21" customHeight="1" x14ac:dyDescent="0.45">
      <c r="A82" s="10"/>
      <c r="B82" s="138">
        <f>'인원 입력 기능'!B81</f>
        <v>73</v>
      </c>
      <c r="C82" s="108">
        <f t="shared" si="7"/>
        <v>7</v>
      </c>
      <c r="D82" s="139">
        <f t="shared" si="9"/>
        <v>12</v>
      </c>
      <c r="E82" s="91">
        <f>'인원 입력 기능'!E81</f>
        <v>4420</v>
      </c>
      <c r="F82" s="45" t="str">
        <f t="shared" si="10"/>
        <v>1.13%</v>
      </c>
      <c r="G82" s="7">
        <f>SUM($E$6:E82)</f>
        <v>347500</v>
      </c>
      <c r="H82" s="48" t="str">
        <f t="shared" si="8"/>
        <v>88.82%</v>
      </c>
      <c r="I82" s="10"/>
      <c r="J82" s="10"/>
      <c r="K82" s="16"/>
    </row>
    <row r="83" spans="1:11" ht="21" customHeight="1" x14ac:dyDescent="0.45">
      <c r="A83" s="10"/>
      <c r="B83" s="138">
        <f>'인원 입력 기능'!B82</f>
        <v>72</v>
      </c>
      <c r="C83" s="108">
        <f t="shared" si="7"/>
        <v>7</v>
      </c>
      <c r="D83" s="139">
        <f t="shared" si="9"/>
        <v>11</v>
      </c>
      <c r="E83" s="91">
        <f>'인원 입력 기능'!E82</f>
        <v>3928</v>
      </c>
      <c r="F83" s="45" t="str">
        <f t="shared" si="10"/>
        <v>1%</v>
      </c>
      <c r="G83" s="7">
        <f>SUM($E$6:E83)</f>
        <v>351428</v>
      </c>
      <c r="H83" s="48" t="str">
        <f t="shared" si="8"/>
        <v>89.83%</v>
      </c>
      <c r="I83" s="10"/>
      <c r="J83" s="10"/>
      <c r="K83" s="16"/>
    </row>
    <row r="84" spans="1:11" ht="21" customHeight="1" x14ac:dyDescent="0.45">
      <c r="A84" s="10"/>
      <c r="B84" s="138">
        <f>'인원 입력 기능'!B83</f>
        <v>71</v>
      </c>
      <c r="C84" s="108">
        <f t="shared" si="7"/>
        <v>8</v>
      </c>
      <c r="D84" s="139">
        <f t="shared" si="9"/>
        <v>10</v>
      </c>
      <c r="E84" s="91">
        <f>'인원 입력 기능'!E83</f>
        <v>4795</v>
      </c>
      <c r="F84" s="45" t="str">
        <f t="shared" si="10"/>
        <v>1.23%</v>
      </c>
      <c r="G84" s="7">
        <f>SUM($E$6:E84)</f>
        <v>356223</v>
      </c>
      <c r="H84" s="48" t="str">
        <f t="shared" si="8"/>
        <v>91.05%</v>
      </c>
      <c r="I84" s="10"/>
      <c r="J84" s="10"/>
      <c r="K84" s="16"/>
    </row>
    <row r="85" spans="1:11" ht="21" customHeight="1" x14ac:dyDescent="0.45">
      <c r="A85" s="10"/>
      <c r="B85" s="138">
        <f>'인원 입력 기능'!B84</f>
        <v>70</v>
      </c>
      <c r="C85" s="108">
        <f t="shared" si="7"/>
        <v>8</v>
      </c>
      <c r="D85" s="139">
        <f t="shared" si="9"/>
        <v>8</v>
      </c>
      <c r="E85" s="91">
        <f>'인원 입력 기능'!E84</f>
        <v>3839</v>
      </c>
      <c r="F85" s="45" t="str">
        <f t="shared" si="10"/>
        <v>0.98%</v>
      </c>
      <c r="G85" s="7">
        <f>SUM($E$6:E85)</f>
        <v>360062</v>
      </c>
      <c r="H85" s="48" t="str">
        <f t="shared" si="8"/>
        <v>92.03%</v>
      </c>
      <c r="I85" s="10"/>
      <c r="J85" s="10"/>
      <c r="K85" s="16"/>
    </row>
    <row r="86" spans="1:11" ht="21" customHeight="1" x14ac:dyDescent="0.45">
      <c r="A86" s="10"/>
      <c r="B86" s="138">
        <f>'인원 입력 기능'!B85</f>
        <v>69</v>
      </c>
      <c r="C86" s="108">
        <f t="shared" si="7"/>
        <v>8</v>
      </c>
      <c r="D86" s="139">
        <f t="shared" si="9"/>
        <v>7</v>
      </c>
      <c r="E86" s="91">
        <f>'인원 입력 기능'!E85</f>
        <v>5347</v>
      </c>
      <c r="F86" s="45" t="str">
        <f t="shared" si="10"/>
        <v>1.37%</v>
      </c>
      <c r="G86" s="7">
        <f>SUM($E$6:E86)</f>
        <v>365409</v>
      </c>
      <c r="H86" s="48" t="str">
        <f t="shared" si="8"/>
        <v>93.4%</v>
      </c>
      <c r="I86" s="10"/>
      <c r="J86" s="10"/>
      <c r="K86" s="16"/>
    </row>
    <row r="87" spans="1:11" ht="21" customHeight="1" x14ac:dyDescent="0.45">
      <c r="A87" s="10"/>
      <c r="B87" s="138">
        <f>'인원 입력 기능'!B86</f>
        <v>68</v>
      </c>
      <c r="C87" s="108">
        <f t="shared" si="7"/>
        <v>8</v>
      </c>
      <c r="D87" s="139">
        <f t="shared" si="9"/>
        <v>6</v>
      </c>
      <c r="E87" s="91">
        <f>'인원 입력 기능'!E86</f>
        <v>5386</v>
      </c>
      <c r="F87" s="45" t="str">
        <f t="shared" si="10"/>
        <v>1.38%</v>
      </c>
      <c r="G87" s="7">
        <f>SUM($E$6:E87)</f>
        <v>370795</v>
      </c>
      <c r="H87" s="48" t="str">
        <f t="shared" si="8"/>
        <v>94.78%</v>
      </c>
      <c r="I87" s="10"/>
      <c r="J87" s="10"/>
      <c r="K87" s="16"/>
    </row>
    <row r="88" spans="1:11" ht="21" customHeight="1" x14ac:dyDescent="0.45">
      <c r="A88" s="10"/>
      <c r="B88" s="138">
        <f>'인원 입력 기능'!B87</f>
        <v>67</v>
      </c>
      <c r="C88" s="108">
        <f t="shared" si="7"/>
        <v>8</v>
      </c>
      <c r="D88" s="139">
        <f t="shared" si="9"/>
        <v>5</v>
      </c>
      <c r="E88" s="91">
        <f>'인원 입력 기능'!E87</f>
        <v>2708</v>
      </c>
      <c r="F88" s="45" t="str">
        <f t="shared" si="10"/>
        <v>0.69%</v>
      </c>
      <c r="G88" s="7">
        <f>SUM($E$6:E88)</f>
        <v>373503</v>
      </c>
      <c r="H88" s="48" t="str">
        <f t="shared" si="8"/>
        <v>95.47%</v>
      </c>
      <c r="I88" s="10"/>
      <c r="J88" s="10"/>
      <c r="K88" s="16"/>
    </row>
    <row r="89" spans="1:11" ht="21" customHeight="1" x14ac:dyDescent="0.45">
      <c r="A89" s="10"/>
      <c r="B89" s="138">
        <f>'인원 입력 기능'!B88</f>
        <v>66</v>
      </c>
      <c r="C89" s="108">
        <f t="shared" si="7"/>
        <v>8</v>
      </c>
      <c r="D89" s="139">
        <f t="shared" si="9"/>
        <v>4</v>
      </c>
      <c r="E89" s="91">
        <f>'인원 입력 기능'!E88</f>
        <v>6225</v>
      </c>
      <c r="F89" s="45" t="str">
        <f t="shared" si="10"/>
        <v>1.59%</v>
      </c>
      <c r="G89" s="7">
        <f>SUM($E$6:E89)</f>
        <v>379728</v>
      </c>
      <c r="H89" s="48" t="str">
        <f t="shared" si="8"/>
        <v>97.06%</v>
      </c>
      <c r="I89" s="10"/>
      <c r="J89" s="10"/>
      <c r="K89" s="16"/>
    </row>
    <row r="90" spans="1:11" ht="21" customHeight="1" x14ac:dyDescent="0.45">
      <c r="A90" s="10"/>
      <c r="B90" s="138">
        <f>'인원 입력 기능'!B89</f>
        <v>65</v>
      </c>
      <c r="C90" s="108">
        <f t="shared" si="7"/>
        <v>9</v>
      </c>
      <c r="D90" s="139">
        <f t="shared" si="9"/>
        <v>3</v>
      </c>
      <c r="E90" s="91">
        <f>'인원 입력 기능'!E89</f>
        <v>2729</v>
      </c>
      <c r="F90" s="45" t="str">
        <f t="shared" si="10"/>
        <v>0.7%</v>
      </c>
      <c r="G90" s="7">
        <f>SUM($E$6:E90)</f>
        <v>382457</v>
      </c>
      <c r="H90" s="48" t="str">
        <f t="shared" si="8"/>
        <v>97.76%</v>
      </c>
      <c r="I90" s="10"/>
      <c r="J90" s="10"/>
      <c r="K90" s="16"/>
    </row>
    <row r="91" spans="1:11" ht="21" customHeight="1" x14ac:dyDescent="0.45">
      <c r="A91" s="10"/>
      <c r="B91" s="138">
        <f>'인원 입력 기능'!B90</f>
        <v>64</v>
      </c>
      <c r="C91" s="108">
        <f t="shared" si="7"/>
        <v>9</v>
      </c>
      <c r="D91" s="139">
        <f t="shared" si="9"/>
        <v>2</v>
      </c>
      <c r="E91" s="91">
        <f>'인원 입력 기능'!E90</f>
        <v>1627</v>
      </c>
      <c r="F91" s="45" t="str">
        <f t="shared" si="10"/>
        <v>0.42%</v>
      </c>
      <c r="G91" s="7">
        <f>SUM($E$6:E91)</f>
        <v>384084</v>
      </c>
      <c r="H91" s="48" t="str">
        <f t="shared" si="8"/>
        <v>98.17%</v>
      </c>
      <c r="I91" s="10"/>
      <c r="J91" s="10"/>
      <c r="K91" s="16"/>
    </row>
    <row r="92" spans="1:11" ht="21" customHeight="1" x14ac:dyDescent="0.45">
      <c r="A92" s="10"/>
      <c r="B92" s="138">
        <f>'인원 입력 기능'!B91</f>
        <v>63</v>
      </c>
      <c r="C92" s="108">
        <f t="shared" ref="C92:C106" si="11">IF(ROUND(B92,0)&gt;=$N$6,1,IF(ROUND(B92,0)&gt;=$N$7,2,IF(ROUND(B92,0)&gt;=$N$8,3,IF(ROUND(B92,0)&gt;=$N$9,4,IF(ROUND(B92,0)&gt;=$N$10,5,IF(ROUND(B92,0)&gt;=$N$11,6,IF(ROUND(B92,0)&gt;=$N$12,7,IF(ROUND(B92,0)&gt;=$N$13,8,9))))))))</f>
        <v>9</v>
      </c>
      <c r="D92" s="139">
        <f t="shared" si="9"/>
        <v>2</v>
      </c>
      <c r="E92" s="91">
        <f>'인원 입력 기능'!E91</f>
        <v>1455</v>
      </c>
      <c r="F92" s="45" t="str">
        <f t="shared" si="10"/>
        <v>0.37%</v>
      </c>
      <c r="G92" s="7">
        <f>SUM($E$6:E92)</f>
        <v>385539</v>
      </c>
      <c r="H92" s="48" t="str">
        <f t="shared" si="8"/>
        <v>98.55%</v>
      </c>
      <c r="I92" s="10"/>
      <c r="J92" s="10"/>
      <c r="K92" s="16"/>
    </row>
    <row r="93" spans="1:11" ht="21" customHeight="1" x14ac:dyDescent="0.45">
      <c r="A93" s="10"/>
      <c r="B93" s="138">
        <f>'인원 입력 기능'!B92</f>
        <v>62</v>
      </c>
      <c r="C93" s="108">
        <f t="shared" si="11"/>
        <v>9</v>
      </c>
      <c r="D93" s="139">
        <f t="shared" si="9"/>
        <v>1</v>
      </c>
      <c r="E93" s="91">
        <f>'인원 입력 기능'!E92</f>
        <v>1040</v>
      </c>
      <c r="F93" s="45" t="str">
        <f t="shared" ref="F93:F101" si="12">IF(ROUND(E93*100/$H$2,2)&gt;0,ROUND(E93*100/$H$2,2),IF(ROUND(E93*100/$H$2,3)&gt;0,ROUND(E93*100/$H$2,3),IF(ROUND(E93*100/$H$2,4)&gt;0,ROUND(E93*100/$H$2,4),IF(ROUND(E93*100/$H$2,5)&gt;0,ROUND(E93*100/$H$2,5),0))))&amp;"%"</f>
        <v>0.27%</v>
      </c>
      <c r="G93" s="7">
        <f>SUM($E$6:E93)</f>
        <v>386579</v>
      </c>
      <c r="H93" s="48" t="str">
        <f t="shared" ref="H93:H101" si="13">ROUND(G93*100/$H$2,2)&amp;"%"</f>
        <v>98.81%</v>
      </c>
      <c r="I93" s="10"/>
      <c r="J93" s="10"/>
    </row>
    <row r="94" spans="1:11" ht="21" customHeight="1" x14ac:dyDescent="0.45">
      <c r="A94" s="10"/>
      <c r="B94" s="138">
        <f>'인원 입력 기능'!B93</f>
        <v>61</v>
      </c>
      <c r="C94" s="108">
        <f t="shared" si="11"/>
        <v>9</v>
      </c>
      <c r="D94" s="139">
        <f t="shared" si="9"/>
        <v>1</v>
      </c>
      <c r="E94" s="91">
        <f>'인원 입력 기능'!E93</f>
        <v>874</v>
      </c>
      <c r="F94" s="45" t="str">
        <f t="shared" si="12"/>
        <v>0.22%</v>
      </c>
      <c r="G94" s="7">
        <f>SUM($E$6:E94)</f>
        <v>387453</v>
      </c>
      <c r="H94" s="48" t="str">
        <f t="shared" si="13"/>
        <v>99.04%</v>
      </c>
      <c r="I94" s="10"/>
      <c r="J94" s="10"/>
    </row>
    <row r="95" spans="1:11" ht="21" customHeight="1" x14ac:dyDescent="0.45">
      <c r="A95" s="10"/>
      <c r="B95" s="138">
        <f>'인원 입력 기능'!B94</f>
        <v>60</v>
      </c>
      <c r="C95" s="108">
        <f t="shared" si="11"/>
        <v>9</v>
      </c>
      <c r="D95" s="139">
        <f t="shared" si="9"/>
        <v>1</v>
      </c>
      <c r="E95" s="91">
        <f>'인원 입력 기능'!E94</f>
        <v>699</v>
      </c>
      <c r="F95" s="45" t="str">
        <f t="shared" si="12"/>
        <v>0.18%</v>
      </c>
      <c r="G95" s="7">
        <f>SUM($E$6:E95)</f>
        <v>388152</v>
      </c>
      <c r="H95" s="48" t="str">
        <f t="shared" si="13"/>
        <v>99.21%</v>
      </c>
      <c r="I95" s="10"/>
      <c r="J95" s="10"/>
    </row>
    <row r="96" spans="1:11" ht="21" customHeight="1" x14ac:dyDescent="0.45">
      <c r="A96" s="10"/>
      <c r="B96" s="138">
        <f>'인원 입력 기능'!B95</f>
        <v>59</v>
      </c>
      <c r="C96" s="108">
        <f t="shared" si="11"/>
        <v>9</v>
      </c>
      <c r="D96" s="139">
        <f t="shared" si="9"/>
        <v>1</v>
      </c>
      <c r="E96" s="91">
        <f>'인원 입력 기능'!E95</f>
        <v>422</v>
      </c>
      <c r="F96" s="45" t="str">
        <f t="shared" si="12"/>
        <v>0.11%</v>
      </c>
      <c r="G96" s="7">
        <f>SUM($E$6:E96)</f>
        <v>388574</v>
      </c>
      <c r="H96" s="48" t="str">
        <f t="shared" si="13"/>
        <v>99.32%</v>
      </c>
      <c r="I96" s="10"/>
      <c r="J96" s="10"/>
    </row>
    <row r="97" spans="1:10" ht="21" customHeight="1" x14ac:dyDescent="0.45">
      <c r="A97" s="10"/>
      <c r="B97" s="138">
        <f>'인원 입력 기능'!B96</f>
        <v>58</v>
      </c>
      <c r="C97" s="108">
        <f t="shared" si="11"/>
        <v>9</v>
      </c>
      <c r="D97" s="139">
        <f t="shared" si="9"/>
        <v>1</v>
      </c>
      <c r="E97" s="91">
        <f>'인원 입력 기능'!E96</f>
        <v>356</v>
      </c>
      <c r="F97" s="45" t="str">
        <f t="shared" si="12"/>
        <v>0.09%</v>
      </c>
      <c r="G97" s="7">
        <f>SUM($E$6:E97)</f>
        <v>388930</v>
      </c>
      <c r="H97" s="48" t="str">
        <f t="shared" si="13"/>
        <v>99.41%</v>
      </c>
      <c r="I97" s="10"/>
      <c r="J97" s="10"/>
    </row>
    <row r="98" spans="1:10" ht="21" customHeight="1" x14ac:dyDescent="0.45">
      <c r="A98" s="10"/>
      <c r="B98" s="138">
        <f>'인원 입력 기능'!B97</f>
        <v>57</v>
      </c>
      <c r="C98" s="108">
        <f t="shared" si="11"/>
        <v>9</v>
      </c>
      <c r="D98" s="139">
        <f t="shared" si="9"/>
        <v>1</v>
      </c>
      <c r="E98" s="91">
        <f>'인원 입력 기능'!E97</f>
        <v>327</v>
      </c>
      <c r="F98" s="45" t="str">
        <f t="shared" si="12"/>
        <v>0.08%</v>
      </c>
      <c r="G98" s="7">
        <f>SUM($E$6:E98)</f>
        <v>389257</v>
      </c>
      <c r="H98" s="48" t="str">
        <f t="shared" si="13"/>
        <v>99.5%</v>
      </c>
      <c r="I98" s="10"/>
      <c r="J98" s="10"/>
    </row>
    <row r="99" spans="1:10" ht="21" customHeight="1" x14ac:dyDescent="0.45">
      <c r="A99" s="10"/>
      <c r="B99" s="138">
        <f>'인원 입력 기능'!B98</f>
        <v>56</v>
      </c>
      <c r="C99" s="108">
        <f t="shared" si="11"/>
        <v>9</v>
      </c>
      <c r="D99" s="139">
        <f t="shared" si="9"/>
        <v>0</v>
      </c>
      <c r="E99" s="91">
        <f>'인원 입력 기능'!E98</f>
        <v>185</v>
      </c>
      <c r="F99" s="45" t="str">
        <f t="shared" si="12"/>
        <v>0.05%</v>
      </c>
      <c r="G99" s="7">
        <f>SUM($E$6:E99)</f>
        <v>389442</v>
      </c>
      <c r="H99" s="48" t="str">
        <f t="shared" si="13"/>
        <v>99.54%</v>
      </c>
      <c r="I99" s="10"/>
      <c r="J99" s="10"/>
    </row>
    <row r="100" spans="1:10" ht="21" customHeight="1" x14ac:dyDescent="0.45">
      <c r="A100" s="10"/>
      <c r="B100" s="138">
        <f>'인원 입력 기능'!B99</f>
        <v>55</v>
      </c>
      <c r="C100" s="108">
        <f t="shared" si="11"/>
        <v>9</v>
      </c>
      <c r="D100" s="139">
        <f t="shared" si="9"/>
        <v>0</v>
      </c>
      <c r="E100" s="91">
        <f>'인원 입력 기능'!E99</f>
        <v>161</v>
      </c>
      <c r="F100" s="45" t="str">
        <f t="shared" si="12"/>
        <v>0.04%</v>
      </c>
      <c r="G100" s="7">
        <f>SUM($E$6:E100)</f>
        <v>389603</v>
      </c>
      <c r="H100" s="48" t="str">
        <f t="shared" si="13"/>
        <v>99.59%</v>
      </c>
      <c r="I100" s="10"/>
      <c r="J100" s="10"/>
    </row>
    <row r="101" spans="1:10" ht="21" customHeight="1" x14ac:dyDescent="0.45">
      <c r="A101" s="10"/>
      <c r="B101" s="138">
        <f>'인원 입력 기능'!B100</f>
        <v>54</v>
      </c>
      <c r="C101" s="108">
        <f t="shared" si="11"/>
        <v>9</v>
      </c>
      <c r="D101" s="139">
        <f t="shared" si="9"/>
        <v>0</v>
      </c>
      <c r="E101" s="91">
        <f>'인원 입력 기능'!E100</f>
        <v>98</v>
      </c>
      <c r="F101" s="45" t="str">
        <f t="shared" si="12"/>
        <v>0.03%</v>
      </c>
      <c r="G101" s="7">
        <f>SUM($E$6:E101)</f>
        <v>389701</v>
      </c>
      <c r="H101" s="48" t="str">
        <f t="shared" si="13"/>
        <v>99.61%</v>
      </c>
      <c r="I101" s="10"/>
      <c r="J101" s="10"/>
    </row>
    <row r="102" spans="1:10" ht="21" customHeight="1" x14ac:dyDescent="0.45">
      <c r="A102" s="10"/>
      <c r="B102" s="138">
        <f>'인원 입력 기능'!B101</f>
        <v>53</v>
      </c>
      <c r="C102" s="108">
        <f t="shared" si="11"/>
        <v>9</v>
      </c>
      <c r="D102" s="139">
        <f t="shared" si="9"/>
        <v>0</v>
      </c>
      <c r="E102" s="91">
        <f>'인원 입력 기능'!E101</f>
        <v>94</v>
      </c>
      <c r="F102" s="45" t="str">
        <f t="shared" ref="F102:F106" si="14">IF(ROUND(E102*100/$H$2,2)&gt;0,ROUND(E102*100/$H$2,2),IF(ROUND(E102*100/$H$2,3)&gt;0,ROUND(E102*100/$H$2,3),IF(ROUND(E102*100/$H$2,4)&gt;0,ROUND(E102*100/$H$2,4),IF(ROUND(E102*100/$H$2,5)&gt;0,ROUND(E102*100/$H$2,5),0))))&amp;"%"</f>
        <v>0.02%</v>
      </c>
      <c r="G102" s="7">
        <f>SUM($E$6:E102)</f>
        <v>389795</v>
      </c>
      <c r="H102" s="48" t="str">
        <f t="shared" ref="H102:H106" si="15">ROUND(G102*100/$H$2,2)&amp;"%"</f>
        <v>99.63%</v>
      </c>
      <c r="I102" s="10"/>
      <c r="J102" s="10"/>
    </row>
    <row r="103" spans="1:10" ht="21" customHeight="1" x14ac:dyDescent="0.45">
      <c r="A103" s="10"/>
      <c r="B103" s="138">
        <f>'인원 입력 기능'!B102</f>
        <v>52</v>
      </c>
      <c r="C103" s="108">
        <f t="shared" si="11"/>
        <v>9</v>
      </c>
      <c r="D103" s="139">
        <f t="shared" si="9"/>
        <v>0</v>
      </c>
      <c r="E103" s="91">
        <f>'인원 입력 기능'!E102</f>
        <v>97</v>
      </c>
      <c r="F103" s="45" t="str">
        <f t="shared" si="14"/>
        <v>0.02%</v>
      </c>
      <c r="G103" s="7">
        <f>SUM($E$6:E103)</f>
        <v>389892</v>
      </c>
      <c r="H103" s="48" t="str">
        <f t="shared" si="15"/>
        <v>99.66%</v>
      </c>
      <c r="I103" s="10"/>
      <c r="J103" s="10"/>
    </row>
    <row r="104" spans="1:10" ht="21" customHeight="1" x14ac:dyDescent="0.45">
      <c r="A104" s="10"/>
      <c r="B104" s="138">
        <f>'인원 입력 기능'!B103</f>
        <v>51</v>
      </c>
      <c r="C104" s="108">
        <f t="shared" si="11"/>
        <v>9</v>
      </c>
      <c r="D104" s="139">
        <f t="shared" si="9"/>
        <v>0</v>
      </c>
      <c r="E104" s="91">
        <f>'인원 입력 기능'!E103</f>
        <v>28</v>
      </c>
      <c r="F104" s="45" t="str">
        <f t="shared" si="14"/>
        <v>0.01%</v>
      </c>
      <c r="G104" s="7">
        <f>SUM($E$6:E104)</f>
        <v>389920</v>
      </c>
      <c r="H104" s="48" t="str">
        <f t="shared" si="15"/>
        <v>99.67%</v>
      </c>
      <c r="I104" s="10"/>
      <c r="J104" s="10"/>
    </row>
    <row r="105" spans="1:10" ht="21" customHeight="1" x14ac:dyDescent="0.45">
      <c r="A105" s="10"/>
      <c r="B105" s="138">
        <f>'인원 입력 기능'!B104</f>
        <v>50</v>
      </c>
      <c r="C105" s="108">
        <f t="shared" si="11"/>
        <v>9</v>
      </c>
      <c r="D105" s="139">
        <f t="shared" si="9"/>
        <v>0</v>
      </c>
      <c r="E105" s="91">
        <f>'인원 입력 기능'!E104</f>
        <v>418</v>
      </c>
      <c r="F105" s="45" t="str">
        <f t="shared" si="14"/>
        <v>0.11%</v>
      </c>
      <c r="G105" s="7">
        <f>SUM($E$6:E105)</f>
        <v>390338</v>
      </c>
      <c r="H105" s="48" t="str">
        <f t="shared" si="15"/>
        <v>99.77%</v>
      </c>
      <c r="I105" s="10"/>
      <c r="J105" s="10"/>
    </row>
    <row r="106" spans="1:10" ht="21" customHeight="1" thickBot="1" x14ac:dyDescent="0.5">
      <c r="A106" s="10"/>
      <c r="B106" s="140">
        <f>'인원 입력 기능'!B105</f>
        <v>48</v>
      </c>
      <c r="C106" s="109">
        <f t="shared" si="11"/>
        <v>9</v>
      </c>
      <c r="D106" s="141">
        <f t="shared" si="9"/>
        <v>0</v>
      </c>
      <c r="E106" s="96">
        <f>'인원 입력 기능'!E105</f>
        <v>886</v>
      </c>
      <c r="F106" s="49" t="str">
        <f t="shared" si="14"/>
        <v>0.23%</v>
      </c>
      <c r="G106" s="40">
        <f>SUM($E$6:E106)</f>
        <v>391224</v>
      </c>
      <c r="H106" s="50" t="str">
        <f t="shared" si="15"/>
        <v>100%</v>
      </c>
      <c r="I106" s="10"/>
      <c r="J106" s="10"/>
    </row>
    <row r="107" spans="1:10" ht="21" hidden="1" customHeight="1" x14ac:dyDescent="0.45">
      <c r="A107" s="10"/>
      <c r="B107" s="142">
        <f>'인원 입력 기능'!B106</f>
        <v>0</v>
      </c>
      <c r="C107" s="111">
        <f t="shared" ref="C107" si="16">IF(ROUND(B107,0)&gt;=$N$6,1,IF(ROUND(B107,0)&gt;=$N$7,2,IF(ROUND(B107,0)&gt;=$N$8,3,IF(ROUND(B107,0)&gt;=$N$9,4,IF(ROUND(B107,0)&gt;=$N$10,5,IF(ROUND(B107,0)&gt;=$N$11,6,IF(ROUND(B107,0)&gt;=$N$12,7,IF(ROUND(B107,0)&gt;=$N$13,8,9))))))))</f>
        <v>9</v>
      </c>
      <c r="D107" s="178">
        <f t="shared" si="9"/>
        <v>0</v>
      </c>
      <c r="E107" s="90">
        <f>'인원 입력 기능'!E106</f>
        <v>0</v>
      </c>
      <c r="F107" s="52" t="str">
        <f t="shared" ref="F107" si="17">IF(ROUND(E107*100/$H$2,2)&gt;0,ROUND(E107*100/$H$2,2),IF(ROUND(E107*100/$H$2,3)&gt;0,ROUND(E107*100/$H$2,3),IF(ROUND(E107*100/$H$2,4)&gt;0,ROUND(E107*100/$H$2,4),IF(ROUND(E107*100/$H$2,5)&gt;0,ROUND(E107*100/$H$2,5),0))))&amp;"%"</f>
        <v>0%</v>
      </c>
      <c r="G107" s="238">
        <f>SUM($E$6:E107)</f>
        <v>391224</v>
      </c>
      <c r="H107" s="239" t="str">
        <f t="shared" ref="H107" si="18">ROUND(G107*100/$H$2,2)&amp;"%"</f>
        <v>100%</v>
      </c>
      <c r="I107" s="10"/>
      <c r="J107" s="10"/>
    </row>
    <row r="108" spans="1:10" ht="21" hidden="1" customHeight="1" x14ac:dyDescent="0.45">
      <c r="A108" s="10"/>
      <c r="B108" s="138">
        <f>'인원 입력 기능'!B107</f>
        <v>0</v>
      </c>
      <c r="C108" s="108">
        <f t="shared" ref="C108:C110" si="19">IF(ROUND(B108,0)&gt;=$N$6,1,IF(ROUND(B108,0)&gt;=$N$7,2,IF(ROUND(B108,0)&gt;=$N$8,3,IF(ROUND(B108,0)&gt;=$N$9,4,IF(ROUND(B108,0)&gt;=$N$10,5,IF(ROUND(B108,0)&gt;=$N$11,6,IF(ROUND(B108,0)&gt;=$N$12,7,IF(ROUND(B108,0)&gt;=$N$13,8,9))))))))</f>
        <v>9</v>
      </c>
      <c r="D108" s="143">
        <f t="shared" si="9"/>
        <v>0</v>
      </c>
      <c r="E108" s="91">
        <f>'인원 입력 기능'!E107</f>
        <v>0</v>
      </c>
      <c r="F108" s="45" t="str">
        <f t="shared" ref="F108:F117" si="20">IF(ROUND(E108*100/$H$2,2)&gt;0,ROUND(E108*100/$H$2,2),IF(ROUND(E108*100/$H$2,3)&gt;0,ROUND(E108*100/$H$2,3),IF(ROUND(E108*100/$H$2,4)&gt;0,ROUND(E108*100/$H$2,4),IF(ROUND(E108*100/$H$2,5)&gt;0,ROUND(E108*100/$H$2,5),0))))&amp;"%"</f>
        <v>0%</v>
      </c>
      <c r="G108" s="7">
        <f>SUM($E$6:E108)</f>
        <v>391224</v>
      </c>
      <c r="H108" s="48" t="str">
        <f t="shared" ref="H108:H117" si="21">ROUND(G108*100/$H$2,2)&amp;"%"</f>
        <v>100%</v>
      </c>
      <c r="I108" s="10"/>
      <c r="J108" s="10"/>
    </row>
    <row r="109" spans="1:10" ht="21" hidden="1" customHeight="1" x14ac:dyDescent="0.45">
      <c r="A109" s="10"/>
      <c r="B109" s="138">
        <f>'인원 입력 기능'!B108</f>
        <v>0</v>
      </c>
      <c r="C109" s="108">
        <f t="shared" si="19"/>
        <v>9</v>
      </c>
      <c r="D109" s="143">
        <f t="shared" si="9"/>
        <v>0</v>
      </c>
      <c r="E109" s="91">
        <f>'인원 입력 기능'!E108</f>
        <v>0</v>
      </c>
      <c r="F109" s="45" t="str">
        <f t="shared" si="20"/>
        <v>0%</v>
      </c>
      <c r="G109" s="7">
        <f>SUM($E$6:E109)</f>
        <v>391224</v>
      </c>
      <c r="H109" s="48" t="str">
        <f t="shared" si="21"/>
        <v>100%</v>
      </c>
      <c r="I109" s="10"/>
      <c r="J109" s="10"/>
    </row>
    <row r="110" spans="1:10" ht="21" hidden="1" customHeight="1" x14ac:dyDescent="0.45">
      <c r="A110" s="10"/>
      <c r="B110" s="138">
        <f>'인원 입력 기능'!B109</f>
        <v>0</v>
      </c>
      <c r="C110" s="108">
        <f t="shared" si="19"/>
        <v>9</v>
      </c>
      <c r="D110" s="143">
        <f t="shared" si="9"/>
        <v>0</v>
      </c>
      <c r="E110" s="91">
        <f>'인원 입력 기능'!E109</f>
        <v>0</v>
      </c>
      <c r="F110" s="45" t="str">
        <f t="shared" si="20"/>
        <v>0%</v>
      </c>
      <c r="G110" s="7">
        <f>SUM($E$6:E110)</f>
        <v>391224</v>
      </c>
      <c r="H110" s="48" t="str">
        <f t="shared" si="21"/>
        <v>100%</v>
      </c>
      <c r="I110" s="10"/>
      <c r="J110" s="10"/>
    </row>
    <row r="111" spans="1:10" ht="21" hidden="1" customHeight="1" x14ac:dyDescent="0.45">
      <c r="A111" s="10"/>
      <c r="B111" s="138">
        <f>'인원 입력 기능'!B110</f>
        <v>0</v>
      </c>
      <c r="C111" s="108">
        <f t="shared" ref="C111:C115" si="22">IF(ROUND(B111,0)&gt;=$N$6,1,IF(ROUND(B111,0)&gt;=$N$7,2,IF(ROUND(B111,0)&gt;=$N$8,3,IF(ROUND(B111,0)&gt;=$N$9,4,IF(ROUND(B111,0)&gt;=$N$10,5,IF(ROUND(B111,0)&gt;=$N$11,6,IF(ROUND(B111,0)&gt;=$N$12,7,IF(ROUND(B111,0)&gt;=$N$13,8,9))))))))</f>
        <v>9</v>
      </c>
      <c r="D111" s="143">
        <f t="shared" si="9"/>
        <v>0</v>
      </c>
      <c r="E111" s="91">
        <f>'인원 입력 기능'!E110</f>
        <v>0</v>
      </c>
      <c r="F111" s="45" t="str">
        <f t="shared" si="20"/>
        <v>0%</v>
      </c>
      <c r="G111" s="7">
        <f>SUM($E$6:E111)</f>
        <v>391224</v>
      </c>
      <c r="H111" s="48" t="str">
        <f t="shared" si="21"/>
        <v>100%</v>
      </c>
      <c r="I111" s="10"/>
      <c r="J111" s="10"/>
    </row>
    <row r="112" spans="1:10" ht="21" hidden="1" customHeight="1" x14ac:dyDescent="0.45">
      <c r="A112" s="10"/>
      <c r="B112" s="138">
        <f>'인원 입력 기능'!B111</f>
        <v>0</v>
      </c>
      <c r="C112" s="108">
        <f t="shared" si="22"/>
        <v>9</v>
      </c>
      <c r="D112" s="143">
        <f t="shared" si="9"/>
        <v>0</v>
      </c>
      <c r="E112" s="91">
        <f>'인원 입력 기능'!E111</f>
        <v>0</v>
      </c>
      <c r="F112" s="45" t="str">
        <f t="shared" si="20"/>
        <v>0%</v>
      </c>
      <c r="G112" s="7">
        <f>SUM($E$6:E112)</f>
        <v>391224</v>
      </c>
      <c r="H112" s="48" t="str">
        <f t="shared" si="21"/>
        <v>100%</v>
      </c>
      <c r="I112" s="10"/>
      <c r="J112" s="10"/>
    </row>
    <row r="113" spans="1:10" ht="21" hidden="1" customHeight="1" x14ac:dyDescent="0.45">
      <c r="A113" s="10"/>
      <c r="B113" s="138">
        <f>'인원 입력 기능'!B112</f>
        <v>0</v>
      </c>
      <c r="C113" s="108">
        <f t="shared" si="22"/>
        <v>9</v>
      </c>
      <c r="D113" s="143">
        <f t="shared" si="9"/>
        <v>0</v>
      </c>
      <c r="E113" s="91">
        <f>'인원 입력 기능'!E112</f>
        <v>0</v>
      </c>
      <c r="F113" s="45" t="str">
        <f t="shared" si="20"/>
        <v>0%</v>
      </c>
      <c r="G113" s="7">
        <f>SUM($E$6:E113)</f>
        <v>391224</v>
      </c>
      <c r="H113" s="48" t="str">
        <f t="shared" si="21"/>
        <v>100%</v>
      </c>
      <c r="I113" s="10"/>
      <c r="J113" s="10"/>
    </row>
    <row r="114" spans="1:10" ht="21" hidden="1" customHeight="1" x14ac:dyDescent="0.45">
      <c r="A114" s="10"/>
      <c r="B114" s="138">
        <f>'인원 입력 기능'!B113</f>
        <v>0</v>
      </c>
      <c r="C114" s="108">
        <f t="shared" si="22"/>
        <v>9</v>
      </c>
      <c r="D114" s="143">
        <f t="shared" si="9"/>
        <v>0</v>
      </c>
      <c r="E114" s="91">
        <f>'인원 입력 기능'!E113</f>
        <v>0</v>
      </c>
      <c r="F114" s="45" t="str">
        <f t="shared" si="20"/>
        <v>0%</v>
      </c>
      <c r="G114" s="7">
        <f>SUM($E$6:E114)</f>
        <v>391224</v>
      </c>
      <c r="H114" s="48" t="str">
        <f t="shared" si="21"/>
        <v>100%</v>
      </c>
      <c r="I114" s="10"/>
      <c r="J114" s="10"/>
    </row>
    <row r="115" spans="1:10" ht="21" hidden="1" customHeight="1" x14ac:dyDescent="0.45">
      <c r="A115" s="10"/>
      <c r="B115" s="138">
        <f>'인원 입력 기능'!B114</f>
        <v>0</v>
      </c>
      <c r="C115" s="108">
        <f t="shared" si="22"/>
        <v>9</v>
      </c>
      <c r="D115" s="143">
        <f t="shared" si="9"/>
        <v>0</v>
      </c>
      <c r="E115" s="91">
        <f>'인원 입력 기능'!E114</f>
        <v>0</v>
      </c>
      <c r="F115" s="45" t="str">
        <f t="shared" si="20"/>
        <v>0%</v>
      </c>
      <c r="G115" s="7">
        <f>SUM($E$6:E115)</f>
        <v>391224</v>
      </c>
      <c r="H115" s="48" t="str">
        <f t="shared" si="21"/>
        <v>100%</v>
      </c>
      <c r="I115" s="10"/>
      <c r="J115" s="10"/>
    </row>
    <row r="116" spans="1:10" ht="21" hidden="1" customHeight="1" x14ac:dyDescent="0.45">
      <c r="A116" s="10"/>
      <c r="B116" s="138">
        <f>'인원 입력 기능'!B115</f>
        <v>0</v>
      </c>
      <c r="C116" s="108">
        <f t="shared" ref="C116:C140" si="23">IF(ROUND(B116,0)&gt;=$N$6,1,IF(ROUND(B116,0)&gt;=$N$7,2,IF(ROUND(B116,0)&gt;=$N$8,3,IF(ROUND(B116,0)&gt;=$N$9,4,IF(ROUND(B116,0)&gt;=$N$10,5,IF(ROUND(B116,0)&gt;=$N$11,6,IF(ROUND(B116,0)&gt;=$N$12,7,IF(ROUND(B116,0)&gt;=$N$13,8,9))))))))</f>
        <v>9</v>
      </c>
      <c r="D116" s="143">
        <f t="shared" si="9"/>
        <v>0</v>
      </c>
      <c r="E116" s="91">
        <f>'인원 입력 기능'!E115</f>
        <v>0</v>
      </c>
      <c r="F116" s="45" t="str">
        <f t="shared" si="20"/>
        <v>0%</v>
      </c>
      <c r="G116" s="7">
        <f>SUM($E$6:E116)</f>
        <v>391224</v>
      </c>
      <c r="H116" s="48" t="str">
        <f t="shared" si="21"/>
        <v>100%</v>
      </c>
      <c r="I116" s="10"/>
      <c r="J116" s="10"/>
    </row>
    <row r="117" spans="1:10" ht="21" hidden="1" customHeight="1" thickBot="1" x14ac:dyDescent="0.5">
      <c r="A117" s="10"/>
      <c r="B117" s="138">
        <f>'인원 입력 기능'!B116</f>
        <v>0</v>
      </c>
      <c r="C117" s="108">
        <f t="shared" si="23"/>
        <v>9</v>
      </c>
      <c r="D117" s="143">
        <f t="shared" si="9"/>
        <v>0</v>
      </c>
      <c r="E117" s="96">
        <f>'인원 입력 기능'!E116</f>
        <v>0</v>
      </c>
      <c r="F117" s="49" t="str">
        <f t="shared" si="20"/>
        <v>0%</v>
      </c>
      <c r="G117" s="40">
        <f>SUM($E$6:E117)</f>
        <v>391224</v>
      </c>
      <c r="H117" s="50" t="str">
        <f t="shared" si="21"/>
        <v>100%</v>
      </c>
      <c r="I117" s="10"/>
      <c r="J117" s="10"/>
    </row>
    <row r="118" spans="1:10" ht="21" hidden="1" customHeight="1" x14ac:dyDescent="0.45">
      <c r="A118" s="10"/>
      <c r="B118" s="138">
        <f>'인원 입력 기능'!B117</f>
        <v>0</v>
      </c>
      <c r="C118" s="108">
        <f t="shared" si="23"/>
        <v>9</v>
      </c>
      <c r="D118" s="143">
        <f t="shared" si="9"/>
        <v>50</v>
      </c>
      <c r="E118" s="10"/>
      <c r="F118" s="10"/>
      <c r="G118" s="10"/>
      <c r="H118" s="10"/>
      <c r="I118" s="10"/>
      <c r="J118" s="10"/>
    </row>
    <row r="119" spans="1:10" ht="21" hidden="1" customHeight="1" x14ac:dyDescent="0.45">
      <c r="A119" s="10"/>
      <c r="B119" s="138">
        <f>'인원 입력 기능'!B118</f>
        <v>0</v>
      </c>
      <c r="C119" s="108">
        <f t="shared" si="23"/>
        <v>9</v>
      </c>
      <c r="D119" s="143">
        <f t="shared" si="9"/>
        <v>100</v>
      </c>
      <c r="E119" s="10"/>
      <c r="F119" s="10"/>
      <c r="G119" s="10"/>
      <c r="H119" s="10"/>
      <c r="I119" s="10"/>
      <c r="J119" s="10"/>
    </row>
    <row r="120" spans="1:10" ht="21" hidden="1" customHeight="1" x14ac:dyDescent="0.45">
      <c r="A120" s="10"/>
      <c r="B120" s="138">
        <f>'인원 입력 기능'!B119</f>
        <v>0</v>
      </c>
      <c r="C120" s="108">
        <f t="shared" si="23"/>
        <v>9</v>
      </c>
      <c r="D120" s="143">
        <f t="shared" si="9"/>
        <v>100</v>
      </c>
      <c r="E120" s="10"/>
      <c r="F120" s="10"/>
      <c r="G120" s="10"/>
      <c r="H120" s="10"/>
      <c r="I120" s="10"/>
      <c r="J120" s="10"/>
    </row>
    <row r="121" spans="1:10" ht="21" hidden="1" customHeight="1" x14ac:dyDescent="0.45">
      <c r="A121" s="10"/>
      <c r="B121" s="138">
        <f>'인원 입력 기능'!B120</f>
        <v>0</v>
      </c>
      <c r="C121" s="108">
        <f t="shared" si="23"/>
        <v>9</v>
      </c>
      <c r="D121" s="143">
        <f t="shared" si="9"/>
        <v>100</v>
      </c>
      <c r="E121" s="10"/>
      <c r="F121" s="10"/>
      <c r="G121" s="10"/>
      <c r="H121" s="10"/>
      <c r="I121" s="10"/>
      <c r="J121" s="10"/>
    </row>
    <row r="122" spans="1:10" ht="21" hidden="1" customHeight="1" x14ac:dyDescent="0.45">
      <c r="A122" s="12"/>
      <c r="B122" s="138">
        <f>'인원 입력 기능'!B121</f>
        <v>0</v>
      </c>
      <c r="C122" s="108">
        <f t="shared" si="23"/>
        <v>9</v>
      </c>
      <c r="D122" s="143">
        <f t="shared" si="9"/>
        <v>100</v>
      </c>
    </row>
    <row r="123" spans="1:10" ht="21" hidden="1" customHeight="1" x14ac:dyDescent="0.45">
      <c r="B123" s="138">
        <f>'인원 입력 기능'!B122</f>
        <v>0</v>
      </c>
      <c r="C123" s="108">
        <f t="shared" si="23"/>
        <v>9</v>
      </c>
      <c r="D123" s="143">
        <f t="shared" si="9"/>
        <v>100</v>
      </c>
    </row>
    <row r="124" spans="1:10" ht="21" hidden="1" customHeight="1" x14ac:dyDescent="0.45">
      <c r="B124" s="138">
        <f>'인원 입력 기능'!B123</f>
        <v>0</v>
      </c>
      <c r="C124" s="108">
        <f t="shared" si="23"/>
        <v>9</v>
      </c>
      <c r="D124" s="143">
        <f t="shared" si="9"/>
        <v>100</v>
      </c>
    </row>
    <row r="125" spans="1:10" ht="21" hidden="1" customHeight="1" x14ac:dyDescent="0.45">
      <c r="B125" s="138">
        <f>'인원 입력 기능'!B124</f>
        <v>0</v>
      </c>
      <c r="C125" s="108">
        <f t="shared" si="23"/>
        <v>9</v>
      </c>
      <c r="D125" s="143">
        <f t="shared" si="9"/>
        <v>100</v>
      </c>
    </row>
    <row r="126" spans="1:10" ht="21" hidden="1" customHeight="1" x14ac:dyDescent="0.45">
      <c r="B126" s="138">
        <f>'인원 입력 기능'!B125</f>
        <v>0</v>
      </c>
      <c r="C126" s="108">
        <f t="shared" si="23"/>
        <v>9</v>
      </c>
      <c r="D126" s="143">
        <f t="shared" si="9"/>
        <v>100</v>
      </c>
    </row>
    <row r="127" spans="1:10" ht="21" hidden="1" customHeight="1" x14ac:dyDescent="0.45">
      <c r="B127" s="138">
        <f>'인원 입력 기능'!B126</f>
        <v>0</v>
      </c>
      <c r="C127" s="108">
        <f t="shared" si="23"/>
        <v>9</v>
      </c>
      <c r="D127" s="143">
        <f t="shared" si="9"/>
        <v>100</v>
      </c>
    </row>
    <row r="128" spans="1:10" ht="21" hidden="1" customHeight="1" x14ac:dyDescent="0.45">
      <c r="B128" s="138">
        <f>'인원 입력 기능'!B127</f>
        <v>0</v>
      </c>
      <c r="C128" s="108">
        <f t="shared" si="23"/>
        <v>9</v>
      </c>
      <c r="D128" s="143">
        <f t="shared" si="9"/>
        <v>100</v>
      </c>
    </row>
    <row r="129" spans="2:4" ht="21" hidden="1" customHeight="1" x14ac:dyDescent="0.45">
      <c r="B129" s="138">
        <f>'인원 입력 기능'!B128</f>
        <v>0</v>
      </c>
      <c r="C129" s="108">
        <f t="shared" si="23"/>
        <v>9</v>
      </c>
      <c r="D129" s="143">
        <f t="shared" si="9"/>
        <v>100</v>
      </c>
    </row>
    <row r="130" spans="2:4" ht="21" hidden="1" customHeight="1" x14ac:dyDescent="0.45">
      <c r="B130" s="138">
        <f>'인원 입력 기능'!B129</f>
        <v>0</v>
      </c>
      <c r="C130" s="108">
        <f t="shared" si="23"/>
        <v>9</v>
      </c>
      <c r="D130" s="143">
        <f t="shared" si="9"/>
        <v>100</v>
      </c>
    </row>
    <row r="131" spans="2:4" ht="21" hidden="1" customHeight="1" x14ac:dyDescent="0.45">
      <c r="B131" s="138">
        <f>'인원 입력 기능'!B130</f>
        <v>0</v>
      </c>
      <c r="C131" s="108">
        <f t="shared" si="23"/>
        <v>9</v>
      </c>
      <c r="D131" s="143">
        <f t="shared" si="9"/>
        <v>100</v>
      </c>
    </row>
    <row r="132" spans="2:4" ht="21" hidden="1" customHeight="1" x14ac:dyDescent="0.45">
      <c r="B132" s="138">
        <f>'인원 입력 기능'!B131</f>
        <v>0</v>
      </c>
      <c r="C132" s="108">
        <f t="shared" si="23"/>
        <v>9</v>
      </c>
      <c r="D132" s="143">
        <f t="shared" si="9"/>
        <v>100</v>
      </c>
    </row>
    <row r="133" spans="2:4" ht="21" hidden="1" customHeight="1" x14ac:dyDescent="0.45">
      <c r="B133" s="138">
        <f>'인원 입력 기능'!B132</f>
        <v>0</v>
      </c>
      <c r="C133" s="108">
        <f t="shared" si="23"/>
        <v>9</v>
      </c>
      <c r="D133" s="143">
        <f t="shared" si="9"/>
        <v>100</v>
      </c>
    </row>
    <row r="134" spans="2:4" ht="21" hidden="1" customHeight="1" x14ac:dyDescent="0.45">
      <c r="B134" s="138">
        <f>'인원 입력 기능'!B133</f>
        <v>0</v>
      </c>
      <c r="C134" s="108">
        <f t="shared" si="23"/>
        <v>9</v>
      </c>
      <c r="D134" s="143">
        <f t="shared" si="9"/>
        <v>100</v>
      </c>
    </row>
    <row r="135" spans="2:4" ht="21" hidden="1" customHeight="1" x14ac:dyDescent="0.45">
      <c r="B135" s="138">
        <f>'인원 입력 기능'!B134</f>
        <v>0</v>
      </c>
      <c r="C135" s="108">
        <f t="shared" si="23"/>
        <v>9</v>
      </c>
      <c r="D135" s="143">
        <f t="shared" si="9"/>
        <v>100</v>
      </c>
    </row>
    <row r="136" spans="2:4" ht="21" hidden="1" customHeight="1" x14ac:dyDescent="0.45">
      <c r="B136" s="138">
        <f>'인원 입력 기능'!B135</f>
        <v>0</v>
      </c>
      <c r="C136" s="108">
        <f t="shared" si="23"/>
        <v>9</v>
      </c>
      <c r="D136" s="143">
        <f t="shared" ref="D136:D140" si="24">ROUND(100*(1-(G135+G136)/2/$H$2),0)</f>
        <v>100</v>
      </c>
    </row>
    <row r="137" spans="2:4" ht="21" hidden="1" customHeight="1" x14ac:dyDescent="0.45">
      <c r="B137" s="138">
        <f>'인원 입력 기능'!B136</f>
        <v>0</v>
      </c>
      <c r="C137" s="108">
        <f t="shared" si="23"/>
        <v>9</v>
      </c>
      <c r="D137" s="143">
        <f t="shared" si="24"/>
        <v>100</v>
      </c>
    </row>
    <row r="138" spans="2:4" ht="21" hidden="1" customHeight="1" x14ac:dyDescent="0.45">
      <c r="B138" s="138">
        <f>'인원 입력 기능'!B137</f>
        <v>0</v>
      </c>
      <c r="C138" s="108">
        <f t="shared" si="23"/>
        <v>9</v>
      </c>
      <c r="D138" s="143">
        <f t="shared" si="24"/>
        <v>100</v>
      </c>
    </row>
    <row r="139" spans="2:4" ht="21" hidden="1" customHeight="1" x14ac:dyDescent="0.45">
      <c r="B139" s="138">
        <f>'인원 입력 기능'!B138</f>
        <v>0</v>
      </c>
      <c r="C139" s="108">
        <f t="shared" si="23"/>
        <v>9</v>
      </c>
      <c r="D139" s="143">
        <f t="shared" si="24"/>
        <v>100</v>
      </c>
    </row>
    <row r="140" spans="2:4" ht="21" hidden="1" customHeight="1" thickBot="1" x14ac:dyDescent="0.5">
      <c r="B140" s="140">
        <f>'인원 입력 기능'!B139</f>
        <v>0</v>
      </c>
      <c r="C140" s="109">
        <f t="shared" si="23"/>
        <v>9</v>
      </c>
      <c r="D140" s="144">
        <f t="shared" si="24"/>
        <v>100</v>
      </c>
    </row>
  </sheetData>
  <sheetProtection algorithmName="SHA-512" hashValue="ZWseQfj3tDTRHRotVsuaBTYbaAJf4FqCJ9NULnL8wXnYxiFVdlNxwQ8wcMA64SoVHAEcM7SYIsuY56WEO6EjOA==" saltValue="iRSdS4U6RsQnyUHzpzdLEA==" spinCount="100000" sheet="1" objects="1" scenarios="1"/>
  <mergeCells count="2">
    <mergeCell ref="C2:D2"/>
    <mergeCell ref="C3:D3"/>
  </mergeCells>
  <phoneticPr fontId="1" type="noConversion"/>
  <conditionalFormatting sqref="B6:B140">
    <cfRule type="expression" dxfId="4" priority="1">
      <formula>$B6=$B7</formula>
    </cfRule>
  </conditionalFormatting>
  <conditionalFormatting sqref="B6:H6 B16:C32 C7:D7 C8:C15 E7:H117 B7:B140 C33:C140 D8:D140">
    <cfRule type="expression" dxfId="3" priority="2">
      <formula>OR($B6=$N$6:$N$13)</formula>
    </cfRule>
  </conditionalFormatting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A1:N107"/>
  <sheetViews>
    <sheetView zoomScale="70" zoomScaleNormal="70" workbookViewId="0">
      <selection activeCell="D10" sqref="D8:D10"/>
    </sheetView>
  </sheetViews>
  <sheetFormatPr defaultRowHeight="17" x14ac:dyDescent="0.45"/>
  <cols>
    <col min="1" max="1" width="8.6640625" customWidth="1"/>
    <col min="2" max="2" width="14.08203125" style="114" customWidth="1"/>
    <col min="3" max="4" width="21.25" style="114" customWidth="1"/>
    <col min="5" max="9" width="14.08203125" customWidth="1"/>
    <col min="10" max="11" width="12.4140625" customWidth="1"/>
    <col min="13" max="14" width="8.6640625" customWidth="1"/>
  </cols>
  <sheetData>
    <row r="1" spans="1:14" ht="17.5" thickBot="1" x14ac:dyDescent="0.5">
      <c r="A1" s="10"/>
      <c r="B1" s="112"/>
      <c r="C1" s="112"/>
      <c r="D1" s="112"/>
      <c r="E1" s="10"/>
      <c r="F1" s="10"/>
      <c r="G1" s="10"/>
      <c r="H1" s="10"/>
      <c r="I1" s="10"/>
    </row>
    <row r="2" spans="1:14" ht="21" customHeight="1" thickBot="1" x14ac:dyDescent="0.5">
      <c r="A2" s="10"/>
      <c r="B2" s="147" t="s">
        <v>41</v>
      </c>
      <c r="C2" s="227" t="s">
        <v>42</v>
      </c>
      <c r="D2" s="228"/>
      <c r="E2" s="24" t="s">
        <v>7</v>
      </c>
      <c r="F2" s="25" t="s">
        <v>28</v>
      </c>
      <c r="G2" s="27" t="s">
        <v>6</v>
      </c>
      <c r="H2" s="5">
        <f>MAX('인원 입력 기능'!K:K)</f>
        <v>387575</v>
      </c>
      <c r="I2" s="10"/>
    </row>
    <row r="3" spans="1:14" ht="21" customHeight="1" thickBot="1" x14ac:dyDescent="0.5">
      <c r="A3" s="10"/>
      <c r="B3" s="148" t="s">
        <v>43</v>
      </c>
      <c r="C3" s="229" t="s">
        <v>68</v>
      </c>
      <c r="D3" s="230"/>
      <c r="E3" s="26" t="s">
        <v>5</v>
      </c>
      <c r="F3" s="18" t="s">
        <v>28</v>
      </c>
      <c r="G3" s="11"/>
      <c r="H3" s="10"/>
      <c r="I3" s="10"/>
    </row>
    <row r="4" spans="1:14" ht="21" customHeight="1" thickBot="1" x14ac:dyDescent="0.5">
      <c r="A4" s="10"/>
      <c r="B4" s="113"/>
      <c r="C4" s="113"/>
      <c r="D4" s="113"/>
      <c r="E4" s="11"/>
      <c r="F4" s="10"/>
      <c r="G4" s="10"/>
      <c r="H4" s="10"/>
      <c r="I4" s="10"/>
    </row>
    <row r="5" spans="1:14" ht="21" customHeight="1" thickBot="1" x14ac:dyDescent="0.5">
      <c r="A5" s="10"/>
      <c r="B5" s="132" t="s">
        <v>69</v>
      </c>
      <c r="C5" s="133" t="s">
        <v>70</v>
      </c>
      <c r="D5" s="134" t="s">
        <v>71</v>
      </c>
      <c r="E5" s="27" t="s">
        <v>3</v>
      </c>
      <c r="F5" s="2" t="s">
        <v>2</v>
      </c>
      <c r="G5" s="2" t="s">
        <v>1</v>
      </c>
      <c r="H5" s="1" t="s">
        <v>0</v>
      </c>
      <c r="I5" s="10"/>
      <c r="J5" s="8"/>
      <c r="K5" s="9"/>
    </row>
    <row r="6" spans="1:14" ht="21" customHeight="1" x14ac:dyDescent="0.45">
      <c r="A6" s="10"/>
      <c r="B6" s="135">
        <f>'인원 입력 기능'!G5</f>
        <v>147</v>
      </c>
      <c r="C6" s="136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137">
        <f>ROUND(100*(1-(0+G6)/2/$H$2),0)</f>
        <v>100</v>
      </c>
      <c r="E6" s="95">
        <f>'인원 입력 기능'!J5</f>
        <v>13</v>
      </c>
      <c r="F6" s="92" t="str">
        <f>IF(ROUND(E6*100/$H$2,2)&gt;0,ROUND(E6*100/$H$2,2),IF(ROUND(E6*100/$H$2,3)&gt;0,ROUND(E6*100/$H$2,3),IF(ROUND(E6*100/$H$2,4)&gt;0,ROUND(E6*100/$H$2,4),IF(ROUND(E6*100/$H$2,5)&gt;0,ROUND(E6*100/$H$2,5),0))))&amp;"%"</f>
        <v>0.003%</v>
      </c>
      <c r="G6" s="93">
        <f>E6</f>
        <v>13</v>
      </c>
      <c r="H6" s="94" t="str">
        <f t="shared" ref="H6" si="1">ROUND(G6*100/$H$2,2)&amp;"%"</f>
        <v>0%</v>
      </c>
      <c r="I6" s="10"/>
      <c r="K6" s="17"/>
      <c r="L6" s="235">
        <v>1</v>
      </c>
      <c r="M6" s="236">
        <v>134</v>
      </c>
      <c r="N6" s="235"/>
    </row>
    <row r="7" spans="1:14" ht="21" customHeight="1" x14ac:dyDescent="0.45">
      <c r="A7" s="10"/>
      <c r="B7" s="138">
        <f>'인원 입력 기능'!G6</f>
        <v>146</v>
      </c>
      <c r="C7" s="149">
        <f t="shared" si="0"/>
        <v>1</v>
      </c>
      <c r="D7" s="139">
        <f>ROUND(100*(1-(G6+G7)/2/$H$2),0)</f>
        <v>100</v>
      </c>
      <c r="E7" s="91">
        <f>'인원 입력 기능'!J6</f>
        <v>682</v>
      </c>
      <c r="F7" s="45" t="str">
        <f t="shared" ref="F7:F70" si="2">IF(ROUND(E7*100/$H$2,2)&gt;0,ROUND(E7*100/$H$2,2),IF(ROUND(E7*100/$H$2,3)&gt;0,ROUND(E7*100/$H$2,3),IF(ROUND(E7*100/$H$2,4)&gt;0,ROUND(E7*100/$H$2,4),IF(ROUND(E7*100/$H$2,5)&gt;0,ROUND(E7*100/$H$2,5),0))))&amp;"%"</f>
        <v>0.18%</v>
      </c>
      <c r="G7" s="46">
        <f>E7+G6</f>
        <v>695</v>
      </c>
      <c r="H7" s="47" t="str">
        <f t="shared" ref="H7:H70" si="3">ROUND(G7*100/$H$2,2)&amp;"%"</f>
        <v>0.18%</v>
      </c>
      <c r="I7" s="10"/>
      <c r="K7" s="17"/>
      <c r="L7" s="235">
        <v>2</v>
      </c>
      <c r="M7" s="236">
        <v>127</v>
      </c>
      <c r="N7" s="235"/>
    </row>
    <row r="8" spans="1:14" ht="21" customHeight="1" x14ac:dyDescent="0.45">
      <c r="A8" s="10"/>
      <c r="B8" s="138">
        <f>'인원 입력 기능'!G7</f>
        <v>145</v>
      </c>
      <c r="C8" s="149">
        <f t="shared" si="0"/>
        <v>1</v>
      </c>
      <c r="D8" s="139">
        <f t="shared" ref="D8:D71" si="4">ROUND(100*(1-(G7+G8)/2/$H$2),0)</f>
        <v>100</v>
      </c>
      <c r="E8" s="91">
        <f>'인원 입력 기능'!J7</f>
        <v>2</v>
      </c>
      <c r="F8" s="45" t="str">
        <f t="shared" si="2"/>
        <v>0.001%</v>
      </c>
      <c r="G8" s="46">
        <f t="shared" ref="G8:G71" si="5">E8+G7</f>
        <v>697</v>
      </c>
      <c r="H8" s="47" t="str">
        <f t="shared" si="3"/>
        <v>0.18%</v>
      </c>
      <c r="I8" s="10"/>
      <c r="K8" s="17"/>
      <c r="L8" s="235">
        <v>3</v>
      </c>
      <c r="M8" s="236">
        <v>118</v>
      </c>
      <c r="N8" s="235"/>
    </row>
    <row r="9" spans="1:14" ht="21" customHeight="1" x14ac:dyDescent="0.45">
      <c r="A9" s="10"/>
      <c r="B9" s="138">
        <f>'인원 입력 기능'!G8</f>
        <v>144</v>
      </c>
      <c r="C9" s="149">
        <f t="shared" si="0"/>
        <v>1</v>
      </c>
      <c r="D9" s="139">
        <f t="shared" si="4"/>
        <v>100</v>
      </c>
      <c r="E9" s="91">
        <f>'인원 입력 기능'!J8</f>
        <v>133</v>
      </c>
      <c r="F9" s="45" t="str">
        <f t="shared" si="2"/>
        <v>0.03%</v>
      </c>
      <c r="G9" s="46">
        <f t="shared" si="5"/>
        <v>830</v>
      </c>
      <c r="H9" s="47" t="str">
        <f t="shared" si="3"/>
        <v>0.21%</v>
      </c>
      <c r="I9" s="10"/>
      <c r="K9" s="17"/>
      <c r="L9" s="235">
        <v>4</v>
      </c>
      <c r="M9" s="236">
        <v>107</v>
      </c>
      <c r="N9" s="235"/>
    </row>
    <row r="10" spans="1:14" ht="21" customHeight="1" x14ac:dyDescent="0.45">
      <c r="A10" s="10"/>
      <c r="B10" s="138">
        <f>'인원 입력 기능'!G9</f>
        <v>143</v>
      </c>
      <c r="C10" s="149">
        <f t="shared" si="0"/>
        <v>1</v>
      </c>
      <c r="D10" s="139">
        <f t="shared" si="4"/>
        <v>100</v>
      </c>
      <c r="E10" s="91">
        <f>'인원 입력 기능'!J9</f>
        <v>1316</v>
      </c>
      <c r="F10" s="45" t="str">
        <f t="shared" si="2"/>
        <v>0.34%</v>
      </c>
      <c r="G10" s="46">
        <f t="shared" si="5"/>
        <v>2146</v>
      </c>
      <c r="H10" s="47" t="str">
        <f t="shared" si="3"/>
        <v>0.55%</v>
      </c>
      <c r="I10" s="10"/>
      <c r="K10" s="17"/>
      <c r="L10" s="235">
        <v>5</v>
      </c>
      <c r="M10" s="236">
        <v>92</v>
      </c>
      <c r="N10" s="235"/>
    </row>
    <row r="11" spans="1:14" ht="21" customHeight="1" x14ac:dyDescent="0.45">
      <c r="A11" s="10"/>
      <c r="B11" s="138">
        <f>'인원 입력 기능'!G10</f>
        <v>142</v>
      </c>
      <c r="C11" s="149">
        <f t="shared" si="0"/>
        <v>1</v>
      </c>
      <c r="D11" s="139">
        <f t="shared" si="4"/>
        <v>99</v>
      </c>
      <c r="E11" s="91">
        <f>'인원 입력 기능'!J10</f>
        <v>27</v>
      </c>
      <c r="F11" s="45" t="str">
        <f t="shared" si="2"/>
        <v>0.01%</v>
      </c>
      <c r="G11" s="46">
        <f t="shared" si="5"/>
        <v>2173</v>
      </c>
      <c r="H11" s="47" t="str">
        <f t="shared" si="3"/>
        <v>0.56%</v>
      </c>
      <c r="I11" s="10"/>
      <c r="K11" s="17"/>
      <c r="L11" s="235">
        <v>6</v>
      </c>
      <c r="M11" s="236">
        <v>79</v>
      </c>
      <c r="N11" s="235"/>
    </row>
    <row r="12" spans="1:14" ht="21" customHeight="1" x14ac:dyDescent="0.45">
      <c r="A12" s="10"/>
      <c r="B12" s="138">
        <f>'인원 입력 기능'!G11</f>
        <v>141</v>
      </c>
      <c r="C12" s="149">
        <f t="shared" si="0"/>
        <v>1</v>
      </c>
      <c r="D12" s="139">
        <f t="shared" si="4"/>
        <v>99</v>
      </c>
      <c r="E12" s="91">
        <f>'인원 입력 기능'!J11</f>
        <v>231</v>
      </c>
      <c r="F12" s="45" t="str">
        <f t="shared" si="2"/>
        <v>0.06%</v>
      </c>
      <c r="G12" s="46">
        <f t="shared" si="5"/>
        <v>2404</v>
      </c>
      <c r="H12" s="47" t="str">
        <f t="shared" si="3"/>
        <v>0.62%</v>
      </c>
      <c r="I12" s="10"/>
      <c r="K12" s="17"/>
      <c r="L12" s="235">
        <v>7</v>
      </c>
      <c r="M12" s="236">
        <v>75</v>
      </c>
      <c r="N12" s="235"/>
    </row>
    <row r="13" spans="1:14" ht="21" customHeight="1" x14ac:dyDescent="0.45">
      <c r="A13" s="10"/>
      <c r="B13" s="138">
        <f>'인원 입력 기능'!G12</f>
        <v>140</v>
      </c>
      <c r="C13" s="149">
        <f t="shared" si="0"/>
        <v>1</v>
      </c>
      <c r="D13" s="139">
        <f t="shared" si="4"/>
        <v>99</v>
      </c>
      <c r="E13" s="91">
        <f>'인원 입력 기능'!J12</f>
        <v>2465</v>
      </c>
      <c r="F13" s="45" t="str">
        <f t="shared" si="2"/>
        <v>0.64%</v>
      </c>
      <c r="G13" s="46">
        <f t="shared" si="5"/>
        <v>4869</v>
      </c>
      <c r="H13" s="47" t="str">
        <f t="shared" si="3"/>
        <v>1.26%</v>
      </c>
      <c r="I13" s="10"/>
      <c r="K13" s="17"/>
      <c r="L13" s="235">
        <v>8</v>
      </c>
      <c r="M13" s="236">
        <v>72</v>
      </c>
      <c r="N13" s="235"/>
    </row>
    <row r="14" spans="1:14" ht="21" customHeight="1" x14ac:dyDescent="0.45">
      <c r="A14" s="10"/>
      <c r="B14" s="138">
        <f>'인원 입력 기능'!G13</f>
        <v>139</v>
      </c>
      <c r="C14" s="149">
        <f t="shared" si="0"/>
        <v>1</v>
      </c>
      <c r="D14" s="139">
        <f t="shared" si="4"/>
        <v>99</v>
      </c>
      <c r="E14" s="91">
        <f>'인원 입력 기능'!J13</f>
        <v>27</v>
      </c>
      <c r="F14" s="45" t="str">
        <f t="shared" si="2"/>
        <v>0.01%</v>
      </c>
      <c r="G14" s="46">
        <f t="shared" si="5"/>
        <v>4896</v>
      </c>
      <c r="H14" s="47" t="str">
        <f t="shared" si="3"/>
        <v>1.26%</v>
      </c>
      <c r="I14" s="10"/>
      <c r="K14" s="17"/>
      <c r="L14" s="235">
        <v>9</v>
      </c>
      <c r="M14" s="236"/>
      <c r="N14" s="237"/>
    </row>
    <row r="15" spans="1:14" ht="21" customHeight="1" x14ac:dyDescent="0.45">
      <c r="A15" s="10"/>
      <c r="B15" s="138">
        <f>'인원 입력 기능'!G14</f>
        <v>138</v>
      </c>
      <c r="C15" s="149">
        <f t="shared" si="0"/>
        <v>1</v>
      </c>
      <c r="D15" s="139">
        <f t="shared" si="4"/>
        <v>99</v>
      </c>
      <c r="E15" s="91">
        <f>'인원 입력 기능'!J14</f>
        <v>376</v>
      </c>
      <c r="F15" s="45" t="str">
        <f t="shared" si="2"/>
        <v>0.1%</v>
      </c>
      <c r="G15" s="46">
        <f t="shared" si="5"/>
        <v>5272</v>
      </c>
      <c r="H15" s="47" t="str">
        <f t="shared" si="3"/>
        <v>1.36%</v>
      </c>
      <c r="I15" s="10"/>
      <c r="K15" s="17"/>
      <c r="L15" s="237"/>
      <c r="M15" s="237"/>
      <c r="N15" s="237"/>
    </row>
    <row r="16" spans="1:14" ht="21" customHeight="1" x14ac:dyDescent="0.45">
      <c r="A16" s="10"/>
      <c r="B16" s="138">
        <f>'인원 입력 기능'!G15</f>
        <v>137</v>
      </c>
      <c r="C16" s="149">
        <f t="shared" si="0"/>
        <v>1</v>
      </c>
      <c r="D16" s="139">
        <f t="shared" si="4"/>
        <v>98</v>
      </c>
      <c r="E16" s="91">
        <f>'인원 입력 기능'!J15</f>
        <v>4536</v>
      </c>
      <c r="F16" s="45" t="str">
        <f t="shared" si="2"/>
        <v>1.17%</v>
      </c>
      <c r="G16" s="46">
        <f t="shared" si="5"/>
        <v>9808</v>
      </c>
      <c r="H16" s="47" t="str">
        <f t="shared" si="3"/>
        <v>2.53%</v>
      </c>
      <c r="I16" s="10"/>
      <c r="K16" s="17"/>
    </row>
    <row r="17" spans="1:11" ht="21" customHeight="1" x14ac:dyDescent="0.45">
      <c r="A17" s="10"/>
      <c r="B17" s="138">
        <f>'인원 입력 기능'!G16</f>
        <v>136</v>
      </c>
      <c r="C17" s="149">
        <f t="shared" si="0"/>
        <v>1</v>
      </c>
      <c r="D17" s="139">
        <f t="shared" si="4"/>
        <v>97</v>
      </c>
      <c r="E17" s="91">
        <f>'인원 입력 기능'!J16</f>
        <v>34</v>
      </c>
      <c r="F17" s="45" t="str">
        <f t="shared" si="2"/>
        <v>0.01%</v>
      </c>
      <c r="G17" s="46">
        <f t="shared" si="5"/>
        <v>9842</v>
      </c>
      <c r="H17" s="47" t="str">
        <f t="shared" si="3"/>
        <v>2.54%</v>
      </c>
      <c r="I17" s="10"/>
      <c r="K17" s="17"/>
    </row>
    <row r="18" spans="1:11" ht="21" customHeight="1" x14ac:dyDescent="0.45">
      <c r="A18" s="10"/>
      <c r="B18" s="138">
        <f>'인원 입력 기능'!G17</f>
        <v>135</v>
      </c>
      <c r="C18" s="149">
        <f t="shared" si="0"/>
        <v>1</v>
      </c>
      <c r="D18" s="139">
        <f t="shared" si="4"/>
        <v>97</v>
      </c>
      <c r="E18" s="91">
        <f>'인원 입력 기능'!J17</f>
        <v>665</v>
      </c>
      <c r="F18" s="45" t="str">
        <f t="shared" si="2"/>
        <v>0.17%</v>
      </c>
      <c r="G18" s="46">
        <f t="shared" si="5"/>
        <v>10507</v>
      </c>
      <c r="H18" s="47" t="str">
        <f t="shared" si="3"/>
        <v>2.71%</v>
      </c>
      <c r="I18" s="10"/>
      <c r="K18" s="17"/>
    </row>
    <row r="19" spans="1:11" ht="21" customHeight="1" x14ac:dyDescent="0.45">
      <c r="A19" s="10"/>
      <c r="B19" s="138">
        <f>'인원 입력 기능'!G18</f>
        <v>134</v>
      </c>
      <c r="C19" s="149">
        <f t="shared" si="0"/>
        <v>1</v>
      </c>
      <c r="D19" s="139">
        <f t="shared" si="4"/>
        <v>97</v>
      </c>
      <c r="E19" s="91">
        <f>'인원 입력 기능'!J18</f>
        <v>5344</v>
      </c>
      <c r="F19" s="45" t="str">
        <f t="shared" si="2"/>
        <v>1.38%</v>
      </c>
      <c r="G19" s="46">
        <f t="shared" si="5"/>
        <v>15851</v>
      </c>
      <c r="H19" s="47" t="str">
        <f t="shared" si="3"/>
        <v>4.09%</v>
      </c>
      <c r="I19" s="10"/>
      <c r="K19" s="17"/>
    </row>
    <row r="20" spans="1:11" ht="21" customHeight="1" x14ac:dyDescent="0.45">
      <c r="A20" s="10"/>
      <c r="B20" s="138">
        <f>'인원 입력 기능'!G19</f>
        <v>133</v>
      </c>
      <c r="C20" s="149">
        <f t="shared" si="0"/>
        <v>2</v>
      </c>
      <c r="D20" s="139">
        <f t="shared" si="4"/>
        <v>96</v>
      </c>
      <c r="E20" s="91">
        <f>'인원 입력 기능'!J19</f>
        <v>1943</v>
      </c>
      <c r="F20" s="45" t="str">
        <f t="shared" si="2"/>
        <v>0.5%</v>
      </c>
      <c r="G20" s="46">
        <f t="shared" si="5"/>
        <v>17794</v>
      </c>
      <c r="H20" s="47" t="str">
        <f t="shared" si="3"/>
        <v>4.59%</v>
      </c>
      <c r="I20" s="10"/>
      <c r="K20" s="17"/>
    </row>
    <row r="21" spans="1:11" ht="21" customHeight="1" x14ac:dyDescent="0.45">
      <c r="A21" s="10"/>
      <c r="B21" s="138">
        <f>'인원 입력 기능'!G20</f>
        <v>132</v>
      </c>
      <c r="C21" s="149">
        <f t="shared" si="0"/>
        <v>2</v>
      </c>
      <c r="D21" s="139">
        <f t="shared" si="4"/>
        <v>95</v>
      </c>
      <c r="E21" s="91">
        <f>'인원 입력 기능'!J20</f>
        <v>1260</v>
      </c>
      <c r="F21" s="45" t="str">
        <f t="shared" si="2"/>
        <v>0.33%</v>
      </c>
      <c r="G21" s="46">
        <f t="shared" si="5"/>
        <v>19054</v>
      </c>
      <c r="H21" s="47" t="str">
        <f t="shared" si="3"/>
        <v>4.92%</v>
      </c>
      <c r="I21" s="10"/>
      <c r="K21" s="17"/>
    </row>
    <row r="22" spans="1:11" ht="21" customHeight="1" x14ac:dyDescent="0.45">
      <c r="A22" s="10"/>
      <c r="B22" s="138">
        <f>'인원 입력 기능'!G21</f>
        <v>131</v>
      </c>
      <c r="C22" s="149">
        <f t="shared" si="0"/>
        <v>2</v>
      </c>
      <c r="D22" s="139">
        <f t="shared" si="4"/>
        <v>95</v>
      </c>
      <c r="E22" s="91">
        <f>'인원 입력 기능'!J21</f>
        <v>2609</v>
      </c>
      <c r="F22" s="45" t="str">
        <f t="shared" si="2"/>
        <v>0.67%</v>
      </c>
      <c r="G22" s="46">
        <f t="shared" si="5"/>
        <v>21663</v>
      </c>
      <c r="H22" s="47" t="str">
        <f t="shared" si="3"/>
        <v>5.59%</v>
      </c>
      <c r="I22" s="10"/>
      <c r="K22" s="17"/>
    </row>
    <row r="23" spans="1:11" ht="21" customHeight="1" x14ac:dyDescent="0.45">
      <c r="A23" s="10"/>
      <c r="B23" s="138">
        <f>'인원 입력 기능'!G22</f>
        <v>130</v>
      </c>
      <c r="C23" s="149">
        <f t="shared" si="0"/>
        <v>2</v>
      </c>
      <c r="D23" s="139">
        <f t="shared" si="4"/>
        <v>94</v>
      </c>
      <c r="E23" s="91">
        <f>'인원 입력 기능'!J22</f>
        <v>7036</v>
      </c>
      <c r="F23" s="45" t="str">
        <f t="shared" si="2"/>
        <v>1.82%</v>
      </c>
      <c r="G23" s="46">
        <f t="shared" si="5"/>
        <v>28699</v>
      </c>
      <c r="H23" s="47" t="str">
        <f t="shared" si="3"/>
        <v>7.4%</v>
      </c>
      <c r="I23" s="10"/>
      <c r="K23" s="17"/>
    </row>
    <row r="24" spans="1:11" ht="21" customHeight="1" x14ac:dyDescent="0.45">
      <c r="A24" s="10"/>
      <c r="B24" s="138">
        <f>'인원 입력 기능'!G23</f>
        <v>129</v>
      </c>
      <c r="C24" s="149">
        <f t="shared" si="0"/>
        <v>2</v>
      </c>
      <c r="D24" s="139">
        <f t="shared" si="4"/>
        <v>92</v>
      </c>
      <c r="E24" s="91">
        <f>'인원 입력 기능'!J23</f>
        <v>2312</v>
      </c>
      <c r="F24" s="45" t="str">
        <f t="shared" si="2"/>
        <v>0.6%</v>
      </c>
      <c r="G24" s="46">
        <f t="shared" si="5"/>
        <v>31011</v>
      </c>
      <c r="H24" s="47" t="str">
        <f t="shared" si="3"/>
        <v>8%</v>
      </c>
      <c r="I24" s="10"/>
      <c r="K24" s="17"/>
    </row>
    <row r="25" spans="1:11" ht="21" customHeight="1" x14ac:dyDescent="0.45">
      <c r="A25" s="10"/>
      <c r="B25" s="138">
        <f>'인원 입력 기능'!G24</f>
        <v>128</v>
      </c>
      <c r="C25" s="149">
        <f t="shared" si="0"/>
        <v>2</v>
      </c>
      <c r="D25" s="139">
        <f t="shared" si="4"/>
        <v>91</v>
      </c>
      <c r="E25" s="91">
        <f>'인원 입력 기능'!J24</f>
        <v>4123</v>
      </c>
      <c r="F25" s="45" t="str">
        <f t="shared" si="2"/>
        <v>1.06%</v>
      </c>
      <c r="G25" s="46">
        <f t="shared" si="5"/>
        <v>35134</v>
      </c>
      <c r="H25" s="47" t="str">
        <f t="shared" si="3"/>
        <v>9.07%</v>
      </c>
      <c r="I25" s="10"/>
      <c r="K25" s="17"/>
    </row>
    <row r="26" spans="1:11" ht="21" customHeight="1" x14ac:dyDescent="0.45">
      <c r="A26" s="10"/>
      <c r="B26" s="138">
        <f>'인원 입력 기능'!G25</f>
        <v>127</v>
      </c>
      <c r="C26" s="149">
        <f t="shared" si="0"/>
        <v>2</v>
      </c>
      <c r="D26" s="139">
        <f t="shared" si="4"/>
        <v>90</v>
      </c>
      <c r="E26" s="91">
        <f>'인원 입력 기능'!J25</f>
        <v>7610</v>
      </c>
      <c r="F26" s="45" t="str">
        <f t="shared" si="2"/>
        <v>1.96%</v>
      </c>
      <c r="G26" s="46">
        <f t="shared" si="5"/>
        <v>42744</v>
      </c>
      <c r="H26" s="47" t="str">
        <f t="shared" si="3"/>
        <v>11.03%</v>
      </c>
      <c r="I26" s="10"/>
      <c r="K26" s="17"/>
    </row>
    <row r="27" spans="1:11" ht="21" customHeight="1" x14ac:dyDescent="0.45">
      <c r="A27" s="10"/>
      <c r="B27" s="138">
        <f>'인원 입력 기능'!G26</f>
        <v>126</v>
      </c>
      <c r="C27" s="149">
        <f t="shared" si="0"/>
        <v>3</v>
      </c>
      <c r="D27" s="139">
        <f t="shared" si="4"/>
        <v>89</v>
      </c>
      <c r="E27" s="91">
        <f>'인원 입력 기능'!J26</f>
        <v>3174</v>
      </c>
      <c r="F27" s="45" t="str">
        <f t="shared" si="2"/>
        <v>0.82%</v>
      </c>
      <c r="G27" s="46">
        <f t="shared" si="5"/>
        <v>45918</v>
      </c>
      <c r="H27" s="47" t="str">
        <f t="shared" si="3"/>
        <v>11.85%</v>
      </c>
      <c r="I27" s="10"/>
      <c r="K27" s="17"/>
    </row>
    <row r="28" spans="1:11" ht="21" customHeight="1" x14ac:dyDescent="0.45">
      <c r="A28" s="10"/>
      <c r="B28" s="138">
        <f>'인원 입력 기능'!G27</f>
        <v>125</v>
      </c>
      <c r="C28" s="149">
        <f t="shared" si="0"/>
        <v>3</v>
      </c>
      <c r="D28" s="139">
        <f t="shared" si="4"/>
        <v>87</v>
      </c>
      <c r="E28" s="91">
        <f>'인원 입력 기능'!J27</f>
        <v>5772</v>
      </c>
      <c r="F28" s="45" t="str">
        <f t="shared" si="2"/>
        <v>1.49%</v>
      </c>
      <c r="G28" s="46">
        <f t="shared" si="5"/>
        <v>51690</v>
      </c>
      <c r="H28" s="47" t="str">
        <f t="shared" si="3"/>
        <v>13.34%</v>
      </c>
      <c r="I28" s="10"/>
      <c r="K28" s="17"/>
    </row>
    <row r="29" spans="1:11" ht="21" customHeight="1" x14ac:dyDescent="0.45">
      <c r="A29" s="10"/>
      <c r="B29" s="138">
        <f>'인원 입력 기능'!G28</f>
        <v>124</v>
      </c>
      <c r="C29" s="149">
        <f t="shared" si="0"/>
        <v>3</v>
      </c>
      <c r="D29" s="139">
        <f t="shared" si="4"/>
        <v>86</v>
      </c>
      <c r="E29" s="91">
        <f>'인원 입력 기능'!J28</f>
        <v>6790</v>
      </c>
      <c r="F29" s="45" t="str">
        <f t="shared" si="2"/>
        <v>1.75%</v>
      </c>
      <c r="G29" s="46">
        <f t="shared" si="5"/>
        <v>58480</v>
      </c>
      <c r="H29" s="47" t="str">
        <f t="shared" si="3"/>
        <v>15.09%</v>
      </c>
      <c r="I29" s="10"/>
      <c r="K29" s="17"/>
    </row>
    <row r="30" spans="1:11" ht="21" customHeight="1" x14ac:dyDescent="0.45">
      <c r="A30" s="10"/>
      <c r="B30" s="138">
        <f>'인원 입력 기능'!G29</f>
        <v>123</v>
      </c>
      <c r="C30" s="149">
        <f t="shared" si="0"/>
        <v>3</v>
      </c>
      <c r="D30" s="139">
        <f t="shared" si="4"/>
        <v>85</v>
      </c>
      <c r="E30" s="91">
        <f>'인원 입력 기능'!J29</f>
        <v>2412</v>
      </c>
      <c r="F30" s="45" t="str">
        <f t="shared" si="2"/>
        <v>0.62%</v>
      </c>
      <c r="G30" s="46">
        <f t="shared" si="5"/>
        <v>60892</v>
      </c>
      <c r="H30" s="47" t="str">
        <f t="shared" si="3"/>
        <v>15.71%</v>
      </c>
      <c r="I30" s="10"/>
      <c r="K30" s="17"/>
    </row>
    <row r="31" spans="1:11" ht="21" customHeight="1" x14ac:dyDescent="0.45">
      <c r="A31" s="10"/>
      <c r="B31" s="138">
        <f>'인원 입력 기능'!G30</f>
        <v>122</v>
      </c>
      <c r="C31" s="149">
        <f t="shared" si="0"/>
        <v>3</v>
      </c>
      <c r="D31" s="139">
        <f t="shared" si="4"/>
        <v>83</v>
      </c>
      <c r="E31" s="91">
        <f>'인원 입력 기능'!J30</f>
        <v>8180</v>
      </c>
      <c r="F31" s="45" t="str">
        <f t="shared" si="2"/>
        <v>2.11%</v>
      </c>
      <c r="G31" s="46">
        <f t="shared" si="5"/>
        <v>69072</v>
      </c>
      <c r="H31" s="47" t="str">
        <f t="shared" si="3"/>
        <v>17.82%</v>
      </c>
      <c r="I31" s="10"/>
      <c r="K31" s="17"/>
    </row>
    <row r="32" spans="1:11" ht="21" customHeight="1" x14ac:dyDescent="0.45">
      <c r="A32" s="10"/>
      <c r="B32" s="138">
        <f>'인원 입력 기능'!G31</f>
        <v>121</v>
      </c>
      <c r="C32" s="149">
        <f t="shared" si="0"/>
        <v>3</v>
      </c>
      <c r="D32" s="139">
        <f t="shared" si="4"/>
        <v>81</v>
      </c>
      <c r="E32" s="91">
        <f>'인원 입력 기능'!J31</f>
        <v>6258</v>
      </c>
      <c r="F32" s="45" t="str">
        <f t="shared" si="2"/>
        <v>1.61%</v>
      </c>
      <c r="G32" s="46">
        <f t="shared" si="5"/>
        <v>75330</v>
      </c>
      <c r="H32" s="47" t="str">
        <f t="shared" si="3"/>
        <v>19.44%</v>
      </c>
      <c r="I32" s="10"/>
      <c r="K32" s="17"/>
    </row>
    <row r="33" spans="1:11" ht="21" customHeight="1" x14ac:dyDescent="0.45">
      <c r="A33" s="10"/>
      <c r="B33" s="138">
        <f>'인원 입력 기능'!G32</f>
        <v>120</v>
      </c>
      <c r="C33" s="149">
        <f t="shared" si="0"/>
        <v>3</v>
      </c>
      <c r="D33" s="139">
        <f t="shared" si="4"/>
        <v>80</v>
      </c>
      <c r="E33" s="91">
        <f>'인원 입력 기능'!J32</f>
        <v>4335</v>
      </c>
      <c r="F33" s="45" t="str">
        <f t="shared" si="2"/>
        <v>1.12%</v>
      </c>
      <c r="G33" s="46">
        <f t="shared" si="5"/>
        <v>79665</v>
      </c>
      <c r="H33" s="47" t="str">
        <f t="shared" si="3"/>
        <v>20.55%</v>
      </c>
      <c r="I33" s="10"/>
      <c r="K33" s="17"/>
    </row>
    <row r="34" spans="1:11" ht="21" customHeight="1" x14ac:dyDescent="0.45">
      <c r="A34" s="10"/>
      <c r="B34" s="138">
        <f>'인원 입력 기능'!G33</f>
        <v>119</v>
      </c>
      <c r="C34" s="149">
        <f t="shared" si="0"/>
        <v>3</v>
      </c>
      <c r="D34" s="139">
        <f t="shared" si="4"/>
        <v>79</v>
      </c>
      <c r="E34" s="91">
        <f>'인원 입력 기능'!J33</f>
        <v>4856</v>
      </c>
      <c r="F34" s="45" t="str">
        <f t="shared" si="2"/>
        <v>1.25%</v>
      </c>
      <c r="G34" s="46">
        <f t="shared" si="5"/>
        <v>84521</v>
      </c>
      <c r="H34" s="47" t="str">
        <f t="shared" si="3"/>
        <v>21.81%</v>
      </c>
      <c r="I34" s="10"/>
      <c r="K34" s="17"/>
    </row>
    <row r="35" spans="1:11" ht="21" customHeight="1" x14ac:dyDescent="0.45">
      <c r="A35" s="10"/>
      <c r="B35" s="138">
        <f>'인원 입력 기능'!G34</f>
        <v>118</v>
      </c>
      <c r="C35" s="149">
        <f t="shared" si="0"/>
        <v>3</v>
      </c>
      <c r="D35" s="139">
        <f t="shared" si="4"/>
        <v>77</v>
      </c>
      <c r="E35" s="91">
        <f>'인원 입력 기능'!J34</f>
        <v>8672</v>
      </c>
      <c r="F35" s="45" t="str">
        <f t="shared" si="2"/>
        <v>2.24%</v>
      </c>
      <c r="G35" s="46">
        <f t="shared" si="5"/>
        <v>93193</v>
      </c>
      <c r="H35" s="47" t="str">
        <f t="shared" si="3"/>
        <v>24.05%</v>
      </c>
      <c r="I35" s="10"/>
      <c r="K35" s="17"/>
    </row>
    <row r="36" spans="1:11" ht="21" customHeight="1" x14ac:dyDescent="0.45">
      <c r="A36" s="10"/>
      <c r="B36" s="138">
        <f>'인원 입력 기능'!G35</f>
        <v>117</v>
      </c>
      <c r="C36" s="149">
        <f t="shared" si="0"/>
        <v>4</v>
      </c>
      <c r="D36" s="139">
        <f t="shared" si="4"/>
        <v>75</v>
      </c>
      <c r="E36" s="91">
        <f>'인원 입력 기능'!J35</f>
        <v>5071</v>
      </c>
      <c r="F36" s="45" t="str">
        <f t="shared" si="2"/>
        <v>1.31%</v>
      </c>
      <c r="G36" s="46">
        <f t="shared" si="5"/>
        <v>98264</v>
      </c>
      <c r="H36" s="47" t="str">
        <f t="shared" si="3"/>
        <v>25.35%</v>
      </c>
      <c r="I36" s="10"/>
      <c r="K36" s="17"/>
    </row>
    <row r="37" spans="1:11" ht="21" customHeight="1" x14ac:dyDescent="0.45">
      <c r="A37" s="10"/>
      <c r="B37" s="138">
        <f>'인원 입력 기능'!G36</f>
        <v>116</v>
      </c>
      <c r="C37" s="149">
        <f t="shared" si="0"/>
        <v>4</v>
      </c>
      <c r="D37" s="139">
        <f t="shared" si="4"/>
        <v>74</v>
      </c>
      <c r="E37" s="91">
        <f>'인원 입력 기능'!J36</f>
        <v>6619</v>
      </c>
      <c r="F37" s="45" t="str">
        <f t="shared" si="2"/>
        <v>1.71%</v>
      </c>
      <c r="G37" s="46">
        <f t="shared" si="5"/>
        <v>104883</v>
      </c>
      <c r="H37" s="47" t="str">
        <f t="shared" si="3"/>
        <v>27.06%</v>
      </c>
      <c r="I37" s="10"/>
      <c r="K37" s="17"/>
    </row>
    <row r="38" spans="1:11" ht="21" customHeight="1" x14ac:dyDescent="0.45">
      <c r="A38" s="10"/>
      <c r="B38" s="138">
        <f>'인원 입력 기능'!G37</f>
        <v>115</v>
      </c>
      <c r="C38" s="149">
        <f t="shared" ref="C38:C69" si="6">IF(ROUND(B38,0)&gt;=$M$6,1,IF(ROUND(B38,0)&gt;=$M$7,2,IF(ROUND(B38,0)&gt;=$M$8,3,IF(ROUND(B38,0)&gt;=$M$9,4,IF(ROUND(B38,0)&gt;=$M$10,5,IF(ROUND(B38,0)&gt;=$M$11,6,IF(ROUND(B38,0)&gt;=$M$12,7,IF(ROUND(B38,0)&gt;=$M$13,8,9))))))))</f>
        <v>4</v>
      </c>
      <c r="D38" s="139">
        <f t="shared" si="4"/>
        <v>72</v>
      </c>
      <c r="E38" s="91">
        <f>'인원 입력 기능'!J37</f>
        <v>6460</v>
      </c>
      <c r="F38" s="45" t="str">
        <f t="shared" si="2"/>
        <v>1.67%</v>
      </c>
      <c r="G38" s="46">
        <f t="shared" si="5"/>
        <v>111343</v>
      </c>
      <c r="H38" s="47" t="str">
        <f t="shared" si="3"/>
        <v>28.73%</v>
      </c>
      <c r="I38" s="10"/>
      <c r="K38" s="17"/>
    </row>
    <row r="39" spans="1:11" ht="21" customHeight="1" x14ac:dyDescent="0.45">
      <c r="A39" s="10"/>
      <c r="B39" s="138">
        <f>'인원 입력 기능'!G38</f>
        <v>114</v>
      </c>
      <c r="C39" s="149">
        <f t="shared" si="6"/>
        <v>4</v>
      </c>
      <c r="D39" s="139">
        <f t="shared" si="4"/>
        <v>70</v>
      </c>
      <c r="E39" s="91">
        <f>'인원 입력 기능'!J38</f>
        <v>6762</v>
      </c>
      <c r="F39" s="45" t="str">
        <f t="shared" si="2"/>
        <v>1.74%</v>
      </c>
      <c r="G39" s="46">
        <f t="shared" si="5"/>
        <v>118105</v>
      </c>
      <c r="H39" s="47" t="str">
        <f t="shared" si="3"/>
        <v>30.47%</v>
      </c>
      <c r="I39" s="10"/>
      <c r="K39" s="17"/>
    </row>
    <row r="40" spans="1:11" ht="21" customHeight="1" x14ac:dyDescent="0.45">
      <c r="A40" s="10"/>
      <c r="B40" s="138">
        <f>'인원 입력 기능'!G39</f>
        <v>113</v>
      </c>
      <c r="C40" s="149">
        <f t="shared" si="6"/>
        <v>4</v>
      </c>
      <c r="D40" s="139">
        <f t="shared" si="4"/>
        <v>69</v>
      </c>
      <c r="E40" s="91">
        <f>'인원 입력 기능'!J39</f>
        <v>6748</v>
      </c>
      <c r="F40" s="45" t="str">
        <f t="shared" si="2"/>
        <v>1.74%</v>
      </c>
      <c r="G40" s="46">
        <f t="shared" si="5"/>
        <v>124853</v>
      </c>
      <c r="H40" s="47" t="str">
        <f t="shared" si="3"/>
        <v>32.21%</v>
      </c>
      <c r="I40" s="10"/>
      <c r="K40" s="17"/>
    </row>
    <row r="41" spans="1:11" ht="21" customHeight="1" x14ac:dyDescent="0.45">
      <c r="A41" s="10"/>
      <c r="B41" s="138">
        <f>'인원 입력 기능'!G40</f>
        <v>112</v>
      </c>
      <c r="C41" s="149">
        <f t="shared" si="6"/>
        <v>4</v>
      </c>
      <c r="D41" s="139">
        <f t="shared" si="4"/>
        <v>67</v>
      </c>
      <c r="E41" s="91">
        <f>'인원 입력 기능'!J40</f>
        <v>5031</v>
      </c>
      <c r="F41" s="45" t="str">
        <f t="shared" si="2"/>
        <v>1.3%</v>
      </c>
      <c r="G41" s="46">
        <f t="shared" si="5"/>
        <v>129884</v>
      </c>
      <c r="H41" s="47" t="str">
        <f t="shared" si="3"/>
        <v>33.51%</v>
      </c>
      <c r="I41" s="10"/>
      <c r="K41" s="17"/>
    </row>
    <row r="42" spans="1:11" ht="21" customHeight="1" x14ac:dyDescent="0.45">
      <c r="A42" s="10"/>
      <c r="B42" s="138">
        <f>'인원 입력 기능'!G41</f>
        <v>111</v>
      </c>
      <c r="C42" s="149">
        <f t="shared" si="6"/>
        <v>4</v>
      </c>
      <c r="D42" s="139">
        <f t="shared" si="4"/>
        <v>66</v>
      </c>
      <c r="E42" s="91">
        <f>'인원 입력 기능'!J41</f>
        <v>5498</v>
      </c>
      <c r="F42" s="45" t="str">
        <f t="shared" si="2"/>
        <v>1.42%</v>
      </c>
      <c r="G42" s="46">
        <f t="shared" si="5"/>
        <v>135382</v>
      </c>
      <c r="H42" s="47" t="str">
        <f t="shared" si="3"/>
        <v>34.93%</v>
      </c>
      <c r="I42" s="10"/>
      <c r="K42" s="17"/>
    </row>
    <row r="43" spans="1:11" ht="21" customHeight="1" x14ac:dyDescent="0.45">
      <c r="A43" s="10"/>
      <c r="B43" s="138">
        <f>'인원 입력 기능'!G42</f>
        <v>110</v>
      </c>
      <c r="C43" s="149">
        <f t="shared" si="6"/>
        <v>4</v>
      </c>
      <c r="D43" s="139">
        <f t="shared" si="4"/>
        <v>64</v>
      </c>
      <c r="E43" s="91">
        <f>'인원 입력 기능'!J42</f>
        <v>7527</v>
      </c>
      <c r="F43" s="45" t="str">
        <f t="shared" si="2"/>
        <v>1.94%</v>
      </c>
      <c r="G43" s="46">
        <f t="shared" si="5"/>
        <v>142909</v>
      </c>
      <c r="H43" s="47" t="str">
        <f t="shared" si="3"/>
        <v>36.87%</v>
      </c>
      <c r="I43" s="10"/>
      <c r="K43" s="17"/>
    </row>
    <row r="44" spans="1:11" ht="21" customHeight="1" x14ac:dyDescent="0.45">
      <c r="A44" s="10"/>
      <c r="B44" s="138">
        <f>'인원 입력 기능'!G43</f>
        <v>109</v>
      </c>
      <c r="C44" s="149">
        <f t="shared" si="6"/>
        <v>4</v>
      </c>
      <c r="D44" s="139">
        <f t="shared" si="4"/>
        <v>62</v>
      </c>
      <c r="E44" s="91">
        <f>'인원 입력 기능'!J43</f>
        <v>5427</v>
      </c>
      <c r="F44" s="45" t="str">
        <f t="shared" si="2"/>
        <v>1.4%</v>
      </c>
      <c r="G44" s="46">
        <f t="shared" si="5"/>
        <v>148336</v>
      </c>
      <c r="H44" s="47" t="str">
        <f t="shared" si="3"/>
        <v>38.27%</v>
      </c>
      <c r="I44" s="10"/>
      <c r="K44" s="17"/>
    </row>
    <row r="45" spans="1:11" ht="21" customHeight="1" x14ac:dyDescent="0.45">
      <c r="A45" s="10"/>
      <c r="B45" s="138">
        <f>'인원 입력 기능'!G44</f>
        <v>108</v>
      </c>
      <c r="C45" s="149">
        <f t="shared" si="6"/>
        <v>4</v>
      </c>
      <c r="D45" s="139">
        <f t="shared" si="4"/>
        <v>61</v>
      </c>
      <c r="E45" s="91">
        <f>'인원 입력 기능'!J44</f>
        <v>5138</v>
      </c>
      <c r="F45" s="45" t="str">
        <f t="shared" si="2"/>
        <v>1.33%</v>
      </c>
      <c r="G45" s="46">
        <f t="shared" si="5"/>
        <v>153474</v>
      </c>
      <c r="H45" s="47" t="str">
        <f t="shared" si="3"/>
        <v>39.6%</v>
      </c>
      <c r="I45" s="10"/>
      <c r="K45" s="17"/>
    </row>
    <row r="46" spans="1:11" ht="21" customHeight="1" x14ac:dyDescent="0.45">
      <c r="A46" s="10"/>
      <c r="B46" s="138">
        <f>'인원 입력 기능'!G45</f>
        <v>107</v>
      </c>
      <c r="C46" s="149">
        <f t="shared" si="6"/>
        <v>4</v>
      </c>
      <c r="D46" s="139">
        <f t="shared" si="4"/>
        <v>60</v>
      </c>
      <c r="E46" s="91">
        <f>'인원 입력 기능'!J45</f>
        <v>5658</v>
      </c>
      <c r="F46" s="45" t="str">
        <f t="shared" si="2"/>
        <v>1.46%</v>
      </c>
      <c r="G46" s="46">
        <f t="shared" si="5"/>
        <v>159132</v>
      </c>
      <c r="H46" s="47" t="str">
        <f t="shared" si="3"/>
        <v>41.06%</v>
      </c>
      <c r="I46" s="10"/>
      <c r="K46" s="17"/>
    </row>
    <row r="47" spans="1:11" ht="21" customHeight="1" x14ac:dyDescent="0.45">
      <c r="A47" s="10"/>
      <c r="B47" s="138">
        <f>'인원 입력 기능'!G46</f>
        <v>106</v>
      </c>
      <c r="C47" s="149">
        <f t="shared" si="6"/>
        <v>5</v>
      </c>
      <c r="D47" s="139">
        <f t="shared" si="4"/>
        <v>58</v>
      </c>
      <c r="E47" s="91">
        <f>'인원 입력 기능'!J46</f>
        <v>6435</v>
      </c>
      <c r="F47" s="45" t="str">
        <f t="shared" si="2"/>
        <v>1.66%</v>
      </c>
      <c r="G47" s="46">
        <f t="shared" si="5"/>
        <v>165567</v>
      </c>
      <c r="H47" s="47" t="str">
        <f t="shared" si="3"/>
        <v>42.72%</v>
      </c>
      <c r="I47" s="10"/>
      <c r="K47" s="17"/>
    </row>
    <row r="48" spans="1:11" ht="21" customHeight="1" x14ac:dyDescent="0.45">
      <c r="A48" s="10"/>
      <c r="B48" s="138">
        <f>'인원 입력 기능'!G47</f>
        <v>105</v>
      </c>
      <c r="C48" s="149">
        <f t="shared" si="6"/>
        <v>5</v>
      </c>
      <c r="D48" s="139">
        <f t="shared" si="4"/>
        <v>57</v>
      </c>
      <c r="E48" s="91">
        <f>'인원 입력 기능'!J47</f>
        <v>5881</v>
      </c>
      <c r="F48" s="45" t="str">
        <f t="shared" si="2"/>
        <v>1.52%</v>
      </c>
      <c r="G48" s="46">
        <f t="shared" si="5"/>
        <v>171448</v>
      </c>
      <c r="H48" s="47" t="str">
        <f t="shared" si="3"/>
        <v>44.24%</v>
      </c>
      <c r="I48" s="10"/>
      <c r="K48" s="17"/>
    </row>
    <row r="49" spans="1:11" ht="21" customHeight="1" x14ac:dyDescent="0.45">
      <c r="A49" s="10"/>
      <c r="B49" s="138">
        <f>'인원 입력 기능'!G48</f>
        <v>104</v>
      </c>
      <c r="C49" s="149">
        <f t="shared" si="6"/>
        <v>5</v>
      </c>
      <c r="D49" s="139">
        <f t="shared" si="4"/>
        <v>55</v>
      </c>
      <c r="E49" s="91">
        <f>'인원 입력 기능'!J48</f>
        <v>4268</v>
      </c>
      <c r="F49" s="45" t="str">
        <f t="shared" si="2"/>
        <v>1.1%</v>
      </c>
      <c r="G49" s="46">
        <f t="shared" si="5"/>
        <v>175716</v>
      </c>
      <c r="H49" s="47" t="str">
        <f t="shared" si="3"/>
        <v>45.34%</v>
      </c>
      <c r="I49" s="10"/>
      <c r="K49" s="17"/>
    </row>
    <row r="50" spans="1:11" ht="21" customHeight="1" x14ac:dyDescent="0.45">
      <c r="A50" s="10"/>
      <c r="B50" s="138">
        <f>'인원 입력 기능'!G49</f>
        <v>103</v>
      </c>
      <c r="C50" s="149">
        <f t="shared" si="6"/>
        <v>5</v>
      </c>
      <c r="D50" s="139">
        <f t="shared" si="4"/>
        <v>54</v>
      </c>
      <c r="E50" s="91">
        <f>'인원 입력 기능'!J49</f>
        <v>5175</v>
      </c>
      <c r="F50" s="45" t="str">
        <f t="shared" si="2"/>
        <v>1.34%</v>
      </c>
      <c r="G50" s="46">
        <f t="shared" si="5"/>
        <v>180891</v>
      </c>
      <c r="H50" s="47" t="str">
        <f t="shared" si="3"/>
        <v>46.67%</v>
      </c>
      <c r="I50" s="10"/>
      <c r="K50" s="17"/>
    </row>
    <row r="51" spans="1:11" ht="21" customHeight="1" x14ac:dyDescent="0.45">
      <c r="A51" s="10"/>
      <c r="B51" s="138">
        <f>'인원 입력 기능'!G50</f>
        <v>102</v>
      </c>
      <c r="C51" s="149">
        <f t="shared" si="6"/>
        <v>5</v>
      </c>
      <c r="D51" s="139">
        <f t="shared" si="4"/>
        <v>53</v>
      </c>
      <c r="E51" s="91">
        <f>'인원 입력 기능'!J50</f>
        <v>6391</v>
      </c>
      <c r="F51" s="45" t="str">
        <f t="shared" si="2"/>
        <v>1.65%</v>
      </c>
      <c r="G51" s="46">
        <f t="shared" si="5"/>
        <v>187282</v>
      </c>
      <c r="H51" s="47" t="str">
        <f t="shared" si="3"/>
        <v>48.32%</v>
      </c>
      <c r="I51" s="10"/>
      <c r="K51" s="17"/>
    </row>
    <row r="52" spans="1:11" ht="21" customHeight="1" x14ac:dyDescent="0.45">
      <c r="A52" s="10"/>
      <c r="B52" s="138">
        <f>'인원 입력 기능'!G51</f>
        <v>101</v>
      </c>
      <c r="C52" s="149">
        <f t="shared" si="6"/>
        <v>5</v>
      </c>
      <c r="D52" s="139">
        <f t="shared" si="4"/>
        <v>51</v>
      </c>
      <c r="E52" s="91">
        <f>'인원 입력 기능'!J51</f>
        <v>4818</v>
      </c>
      <c r="F52" s="45" t="str">
        <f t="shared" si="2"/>
        <v>1.24%</v>
      </c>
      <c r="G52" s="46">
        <f t="shared" si="5"/>
        <v>192100</v>
      </c>
      <c r="H52" s="47" t="str">
        <f t="shared" si="3"/>
        <v>49.56%</v>
      </c>
      <c r="I52" s="10"/>
      <c r="K52" s="17"/>
    </row>
    <row r="53" spans="1:11" ht="21" customHeight="1" x14ac:dyDescent="0.45">
      <c r="A53" s="10"/>
      <c r="B53" s="138">
        <f>'인원 입력 기능'!G52</f>
        <v>100</v>
      </c>
      <c r="C53" s="149">
        <f t="shared" si="6"/>
        <v>5</v>
      </c>
      <c r="D53" s="139">
        <f t="shared" si="4"/>
        <v>50</v>
      </c>
      <c r="E53" s="91">
        <f>'인원 입력 기능'!J52</f>
        <v>4978</v>
      </c>
      <c r="F53" s="45" t="str">
        <f t="shared" si="2"/>
        <v>1.28%</v>
      </c>
      <c r="G53" s="46">
        <f t="shared" si="5"/>
        <v>197078</v>
      </c>
      <c r="H53" s="47" t="str">
        <f t="shared" si="3"/>
        <v>50.85%</v>
      </c>
      <c r="I53" s="10"/>
      <c r="K53" s="17"/>
    </row>
    <row r="54" spans="1:11" ht="21" customHeight="1" x14ac:dyDescent="0.45">
      <c r="A54" s="10"/>
      <c r="B54" s="138">
        <f>'인원 입력 기능'!G53</f>
        <v>99</v>
      </c>
      <c r="C54" s="149">
        <f t="shared" si="6"/>
        <v>5</v>
      </c>
      <c r="D54" s="139">
        <f t="shared" si="4"/>
        <v>48</v>
      </c>
      <c r="E54" s="91">
        <f>'인원 입력 기능'!J53</f>
        <v>5254</v>
      </c>
      <c r="F54" s="45" t="str">
        <f t="shared" si="2"/>
        <v>1.36%</v>
      </c>
      <c r="G54" s="46">
        <f t="shared" si="5"/>
        <v>202332</v>
      </c>
      <c r="H54" s="47" t="str">
        <f t="shared" si="3"/>
        <v>52.2%</v>
      </c>
      <c r="I54" s="10"/>
      <c r="K54" s="17"/>
    </row>
    <row r="55" spans="1:11" ht="21" customHeight="1" x14ac:dyDescent="0.45">
      <c r="A55" s="10"/>
      <c r="B55" s="138">
        <f>'인원 입력 기능'!G54</f>
        <v>98</v>
      </c>
      <c r="C55" s="149">
        <f t="shared" si="6"/>
        <v>5</v>
      </c>
      <c r="D55" s="139">
        <f t="shared" si="4"/>
        <v>47</v>
      </c>
      <c r="E55" s="91">
        <f>'인원 입력 기능'!J54</f>
        <v>5713</v>
      </c>
      <c r="F55" s="45" t="str">
        <f t="shared" si="2"/>
        <v>1.47%</v>
      </c>
      <c r="G55" s="46">
        <f t="shared" si="5"/>
        <v>208045</v>
      </c>
      <c r="H55" s="47" t="str">
        <f t="shared" si="3"/>
        <v>53.68%</v>
      </c>
      <c r="I55" s="10"/>
      <c r="K55" s="17"/>
    </row>
    <row r="56" spans="1:11" ht="21" customHeight="1" x14ac:dyDescent="0.45">
      <c r="A56" s="10"/>
      <c r="B56" s="138">
        <f>'인원 입력 기능'!G55</f>
        <v>97</v>
      </c>
      <c r="C56" s="149">
        <f t="shared" si="6"/>
        <v>5</v>
      </c>
      <c r="D56" s="139">
        <f t="shared" si="4"/>
        <v>46</v>
      </c>
      <c r="E56" s="91">
        <f>'인원 입력 기능'!J55</f>
        <v>4570</v>
      </c>
      <c r="F56" s="45" t="str">
        <f t="shared" si="2"/>
        <v>1.18%</v>
      </c>
      <c r="G56" s="46">
        <f t="shared" si="5"/>
        <v>212615</v>
      </c>
      <c r="H56" s="47" t="str">
        <f t="shared" si="3"/>
        <v>54.86%</v>
      </c>
      <c r="I56" s="10"/>
      <c r="K56" s="17"/>
    </row>
    <row r="57" spans="1:11" ht="21" customHeight="1" x14ac:dyDescent="0.45">
      <c r="A57" s="10"/>
      <c r="B57" s="138">
        <f>'인원 입력 기능'!G56</f>
        <v>96</v>
      </c>
      <c r="C57" s="149">
        <f t="shared" si="6"/>
        <v>5</v>
      </c>
      <c r="D57" s="139">
        <f t="shared" si="4"/>
        <v>45</v>
      </c>
      <c r="E57" s="91">
        <f>'인원 입력 기능'!J56</f>
        <v>4532</v>
      </c>
      <c r="F57" s="45" t="str">
        <f t="shared" si="2"/>
        <v>1.17%</v>
      </c>
      <c r="G57" s="46">
        <f t="shared" si="5"/>
        <v>217147</v>
      </c>
      <c r="H57" s="47" t="str">
        <f t="shared" si="3"/>
        <v>56.03%</v>
      </c>
      <c r="I57" s="10"/>
      <c r="K57" s="17"/>
    </row>
    <row r="58" spans="1:11" ht="21" customHeight="1" x14ac:dyDescent="0.45">
      <c r="A58" s="10"/>
      <c r="B58" s="138">
        <f>'인원 입력 기능'!G57</f>
        <v>95</v>
      </c>
      <c r="C58" s="149">
        <f t="shared" si="6"/>
        <v>5</v>
      </c>
      <c r="D58" s="139">
        <f t="shared" si="4"/>
        <v>43</v>
      </c>
      <c r="E58" s="91">
        <f>'인원 입력 기능'!J57</f>
        <v>5035</v>
      </c>
      <c r="F58" s="45" t="str">
        <f t="shared" si="2"/>
        <v>1.3%</v>
      </c>
      <c r="G58" s="46">
        <f t="shared" si="5"/>
        <v>222182</v>
      </c>
      <c r="H58" s="47" t="str">
        <f t="shared" si="3"/>
        <v>57.33%</v>
      </c>
      <c r="I58" s="10"/>
      <c r="K58" s="17"/>
    </row>
    <row r="59" spans="1:11" ht="21" customHeight="1" x14ac:dyDescent="0.45">
      <c r="A59" s="10"/>
      <c r="B59" s="138">
        <f>'인원 입력 기능'!G58</f>
        <v>94</v>
      </c>
      <c r="C59" s="149">
        <f t="shared" si="6"/>
        <v>5</v>
      </c>
      <c r="D59" s="139">
        <f t="shared" si="4"/>
        <v>42</v>
      </c>
      <c r="E59" s="91">
        <f>'인원 입력 기능'!J58</f>
        <v>5005</v>
      </c>
      <c r="F59" s="45" t="str">
        <f t="shared" si="2"/>
        <v>1.29%</v>
      </c>
      <c r="G59" s="46">
        <f t="shared" si="5"/>
        <v>227187</v>
      </c>
      <c r="H59" s="47" t="str">
        <f t="shared" si="3"/>
        <v>58.62%</v>
      </c>
      <c r="I59" s="10"/>
      <c r="K59" s="17"/>
    </row>
    <row r="60" spans="1:11" ht="21" customHeight="1" x14ac:dyDescent="0.45">
      <c r="A60" s="10"/>
      <c r="B60" s="138">
        <f>'인원 입력 기능'!G59</f>
        <v>93</v>
      </c>
      <c r="C60" s="149">
        <f t="shared" si="6"/>
        <v>5</v>
      </c>
      <c r="D60" s="139">
        <f t="shared" si="4"/>
        <v>41</v>
      </c>
      <c r="E60" s="91">
        <f>'인원 입력 기능'!J59</f>
        <v>4435</v>
      </c>
      <c r="F60" s="45" t="str">
        <f t="shared" si="2"/>
        <v>1.14%</v>
      </c>
      <c r="G60" s="46">
        <f t="shared" si="5"/>
        <v>231622</v>
      </c>
      <c r="H60" s="47" t="str">
        <f t="shared" si="3"/>
        <v>59.76%</v>
      </c>
      <c r="I60" s="10"/>
      <c r="K60" s="17"/>
    </row>
    <row r="61" spans="1:11" ht="21" customHeight="1" x14ac:dyDescent="0.45">
      <c r="A61" s="10"/>
      <c r="B61" s="138">
        <f>'인원 입력 기능'!G60</f>
        <v>92</v>
      </c>
      <c r="C61" s="149">
        <f t="shared" si="6"/>
        <v>5</v>
      </c>
      <c r="D61" s="139">
        <f t="shared" si="4"/>
        <v>40</v>
      </c>
      <c r="E61" s="91">
        <f>'인원 입력 기능'!J60</f>
        <v>4492</v>
      </c>
      <c r="F61" s="45" t="str">
        <f t="shared" si="2"/>
        <v>1.16%</v>
      </c>
      <c r="G61" s="46">
        <f t="shared" si="5"/>
        <v>236114</v>
      </c>
      <c r="H61" s="47" t="str">
        <f t="shared" si="3"/>
        <v>60.92%</v>
      </c>
      <c r="I61" s="10"/>
      <c r="K61" s="17"/>
    </row>
    <row r="62" spans="1:11" ht="21" customHeight="1" x14ac:dyDescent="0.45">
      <c r="A62" s="10"/>
      <c r="B62" s="138">
        <f>'인원 입력 기능'!G61</f>
        <v>91</v>
      </c>
      <c r="C62" s="149">
        <f t="shared" si="6"/>
        <v>6</v>
      </c>
      <c r="D62" s="139">
        <f t="shared" si="4"/>
        <v>39</v>
      </c>
      <c r="E62" s="91">
        <f>'인원 입력 기능'!J61</f>
        <v>4347</v>
      </c>
      <c r="F62" s="45" t="str">
        <f t="shared" si="2"/>
        <v>1.12%</v>
      </c>
      <c r="G62" s="46">
        <f t="shared" si="5"/>
        <v>240461</v>
      </c>
      <c r="H62" s="47" t="str">
        <f t="shared" si="3"/>
        <v>62.04%</v>
      </c>
      <c r="I62" s="10"/>
      <c r="K62" s="17"/>
    </row>
    <row r="63" spans="1:11" ht="21" customHeight="1" x14ac:dyDescent="0.45">
      <c r="A63" s="10"/>
      <c r="B63" s="138">
        <f>'인원 입력 기능'!G62</f>
        <v>90</v>
      </c>
      <c r="C63" s="149">
        <f t="shared" si="6"/>
        <v>6</v>
      </c>
      <c r="D63" s="139">
        <f t="shared" si="4"/>
        <v>37</v>
      </c>
      <c r="E63" s="91">
        <f>'인원 입력 기능'!J62</f>
        <v>4476</v>
      </c>
      <c r="F63" s="45" t="str">
        <f t="shared" si="2"/>
        <v>1.15%</v>
      </c>
      <c r="G63" s="46">
        <f t="shared" si="5"/>
        <v>244937</v>
      </c>
      <c r="H63" s="47" t="str">
        <f t="shared" si="3"/>
        <v>63.2%</v>
      </c>
      <c r="I63" s="10"/>
      <c r="K63" s="17"/>
    </row>
    <row r="64" spans="1:11" ht="21" customHeight="1" x14ac:dyDescent="0.45">
      <c r="A64" s="10"/>
      <c r="B64" s="138">
        <f>'인원 입력 기능'!G63</f>
        <v>89</v>
      </c>
      <c r="C64" s="149">
        <f t="shared" si="6"/>
        <v>6</v>
      </c>
      <c r="D64" s="139">
        <f t="shared" si="4"/>
        <v>36</v>
      </c>
      <c r="E64" s="91">
        <f>'인원 입력 기능'!J63</f>
        <v>4367</v>
      </c>
      <c r="F64" s="45" t="str">
        <f t="shared" si="2"/>
        <v>1.13%</v>
      </c>
      <c r="G64" s="46">
        <f t="shared" si="5"/>
        <v>249304</v>
      </c>
      <c r="H64" s="47" t="str">
        <f t="shared" si="3"/>
        <v>64.32%</v>
      </c>
      <c r="I64" s="10"/>
      <c r="K64" s="17"/>
    </row>
    <row r="65" spans="1:11" ht="21" customHeight="1" x14ac:dyDescent="0.45">
      <c r="A65" s="10"/>
      <c r="B65" s="138">
        <f>'인원 입력 기능'!G64</f>
        <v>88</v>
      </c>
      <c r="C65" s="149">
        <f t="shared" si="6"/>
        <v>6</v>
      </c>
      <c r="D65" s="139">
        <f t="shared" si="4"/>
        <v>35</v>
      </c>
      <c r="E65" s="91">
        <f>'인원 입력 기능'!J64</f>
        <v>4355</v>
      </c>
      <c r="F65" s="45" t="str">
        <f t="shared" si="2"/>
        <v>1.12%</v>
      </c>
      <c r="G65" s="46">
        <f t="shared" si="5"/>
        <v>253659</v>
      </c>
      <c r="H65" s="47" t="str">
        <f t="shared" si="3"/>
        <v>65.45%</v>
      </c>
      <c r="I65" s="10"/>
      <c r="K65" s="17"/>
    </row>
    <row r="66" spans="1:11" ht="21" customHeight="1" x14ac:dyDescent="0.45">
      <c r="A66" s="10"/>
      <c r="B66" s="138">
        <f>'인원 입력 기능'!G65</f>
        <v>87</v>
      </c>
      <c r="C66" s="149">
        <f t="shared" si="6"/>
        <v>6</v>
      </c>
      <c r="D66" s="139">
        <f t="shared" si="4"/>
        <v>34</v>
      </c>
      <c r="E66" s="91">
        <f>'인원 입력 기능'!J65</f>
        <v>4052</v>
      </c>
      <c r="F66" s="45" t="str">
        <f t="shared" si="2"/>
        <v>1.05%</v>
      </c>
      <c r="G66" s="46">
        <f t="shared" si="5"/>
        <v>257711</v>
      </c>
      <c r="H66" s="47" t="str">
        <f t="shared" si="3"/>
        <v>66.49%</v>
      </c>
      <c r="I66" s="10"/>
      <c r="K66" s="17"/>
    </row>
    <row r="67" spans="1:11" ht="21" customHeight="1" x14ac:dyDescent="0.45">
      <c r="A67" s="10"/>
      <c r="B67" s="138">
        <f>'인원 입력 기능'!G66</f>
        <v>86</v>
      </c>
      <c r="C67" s="149">
        <f t="shared" si="6"/>
        <v>6</v>
      </c>
      <c r="D67" s="139">
        <f t="shared" si="4"/>
        <v>33</v>
      </c>
      <c r="E67" s="91">
        <f>'인원 입력 기능'!J66</f>
        <v>4696</v>
      </c>
      <c r="F67" s="45" t="str">
        <f t="shared" si="2"/>
        <v>1.21%</v>
      </c>
      <c r="G67" s="46">
        <f t="shared" si="5"/>
        <v>262407</v>
      </c>
      <c r="H67" s="47" t="str">
        <f t="shared" si="3"/>
        <v>67.7%</v>
      </c>
      <c r="I67" s="10"/>
      <c r="K67" s="17"/>
    </row>
    <row r="68" spans="1:11" ht="21" customHeight="1" x14ac:dyDescent="0.45">
      <c r="A68" s="10"/>
      <c r="B68" s="138">
        <f>'인원 입력 기능'!G67</f>
        <v>85</v>
      </c>
      <c r="C68" s="149">
        <f t="shared" si="6"/>
        <v>6</v>
      </c>
      <c r="D68" s="139">
        <f t="shared" si="4"/>
        <v>32</v>
      </c>
      <c r="E68" s="91">
        <f>'인원 입력 기능'!J67</f>
        <v>4659</v>
      </c>
      <c r="F68" s="45" t="str">
        <f t="shared" si="2"/>
        <v>1.2%</v>
      </c>
      <c r="G68" s="46">
        <f t="shared" si="5"/>
        <v>267066</v>
      </c>
      <c r="H68" s="47" t="str">
        <f t="shared" si="3"/>
        <v>68.91%</v>
      </c>
      <c r="I68" s="10"/>
      <c r="K68" s="17"/>
    </row>
    <row r="69" spans="1:11" ht="21" customHeight="1" x14ac:dyDescent="0.45">
      <c r="A69" s="10"/>
      <c r="B69" s="138">
        <f>'인원 입력 기능'!G68</f>
        <v>84</v>
      </c>
      <c r="C69" s="149">
        <f t="shared" si="6"/>
        <v>6</v>
      </c>
      <c r="D69" s="139">
        <f t="shared" si="4"/>
        <v>31</v>
      </c>
      <c r="E69" s="91">
        <f>'인원 입력 기능'!J68</f>
        <v>4495</v>
      </c>
      <c r="F69" s="45" t="str">
        <f t="shared" si="2"/>
        <v>1.16%</v>
      </c>
      <c r="G69" s="46">
        <f t="shared" si="5"/>
        <v>271561</v>
      </c>
      <c r="H69" s="47" t="str">
        <f t="shared" si="3"/>
        <v>70.07%</v>
      </c>
      <c r="I69" s="10"/>
      <c r="K69" s="17"/>
    </row>
    <row r="70" spans="1:11" ht="21" customHeight="1" x14ac:dyDescent="0.45">
      <c r="A70" s="10"/>
      <c r="B70" s="138">
        <f>'인원 입력 기능'!G69</f>
        <v>83</v>
      </c>
      <c r="C70" s="149">
        <f t="shared" ref="C70:C89" si="7">IF(ROUND(B70,0)&gt;=$M$6,1,IF(ROUND(B70,0)&gt;=$M$7,2,IF(ROUND(B70,0)&gt;=$M$8,3,IF(ROUND(B70,0)&gt;=$M$9,4,IF(ROUND(B70,0)&gt;=$M$10,5,IF(ROUND(B70,0)&gt;=$M$11,6,IF(ROUND(B70,0)&gt;=$M$12,7,IF(ROUND(B70,0)&gt;=$M$13,8,9))))))))</f>
        <v>6</v>
      </c>
      <c r="D70" s="139">
        <f t="shared" si="4"/>
        <v>29</v>
      </c>
      <c r="E70" s="91">
        <f>'인원 입력 기능'!J69</f>
        <v>4720</v>
      </c>
      <c r="F70" s="45" t="str">
        <f t="shared" si="2"/>
        <v>1.22%</v>
      </c>
      <c r="G70" s="46">
        <f t="shared" si="5"/>
        <v>276281</v>
      </c>
      <c r="H70" s="47" t="str">
        <f t="shared" si="3"/>
        <v>71.28%</v>
      </c>
      <c r="I70" s="10"/>
      <c r="K70" s="17"/>
    </row>
    <row r="71" spans="1:11" ht="21" customHeight="1" x14ac:dyDescent="0.45">
      <c r="A71" s="10"/>
      <c r="B71" s="138">
        <f>'인원 입력 기능'!G70</f>
        <v>82</v>
      </c>
      <c r="C71" s="149">
        <f t="shared" si="7"/>
        <v>6</v>
      </c>
      <c r="D71" s="139">
        <f t="shared" si="4"/>
        <v>28</v>
      </c>
      <c r="E71" s="91">
        <f>'인원 입력 기능'!J70</f>
        <v>6388</v>
      </c>
      <c r="F71" s="45" t="str">
        <f t="shared" ref="F71:F105" si="8">IF(ROUND(E71*100/$H$2,2)&gt;0,ROUND(E71*100/$H$2,2),IF(ROUND(E71*100/$H$2,3)&gt;0,ROUND(E71*100/$H$2,3),IF(ROUND(E71*100/$H$2,4)&gt;0,ROUND(E71*100/$H$2,4),IF(ROUND(E71*100/$H$2,5)&gt;0,ROUND(E71*100/$H$2,5),0))))&amp;"%"</f>
        <v>1.65%</v>
      </c>
      <c r="G71" s="46">
        <f t="shared" si="5"/>
        <v>282669</v>
      </c>
      <c r="H71" s="47" t="str">
        <f t="shared" ref="H71:H105" si="9">ROUND(G71*100/$H$2,2)&amp;"%"</f>
        <v>72.93%</v>
      </c>
      <c r="I71" s="10"/>
      <c r="K71" s="17"/>
    </row>
    <row r="72" spans="1:11" ht="21" customHeight="1" x14ac:dyDescent="0.45">
      <c r="A72" s="10"/>
      <c r="B72" s="138">
        <f>'인원 입력 기능'!G71</f>
        <v>81</v>
      </c>
      <c r="C72" s="149">
        <f t="shared" si="7"/>
        <v>6</v>
      </c>
      <c r="D72" s="139">
        <f t="shared" ref="D72:D105" si="10">ROUND(100*(1-(G71+G72)/2/$H$2),0)</f>
        <v>26</v>
      </c>
      <c r="E72" s="91">
        <f>'인원 입력 기능'!J71</f>
        <v>5820</v>
      </c>
      <c r="F72" s="45" t="str">
        <f t="shared" si="8"/>
        <v>1.5%</v>
      </c>
      <c r="G72" s="46">
        <f t="shared" ref="G72:G80" si="11">E72+G71</f>
        <v>288489</v>
      </c>
      <c r="H72" s="47" t="str">
        <f t="shared" si="9"/>
        <v>74.43%</v>
      </c>
      <c r="I72" s="10"/>
      <c r="K72" s="17"/>
    </row>
    <row r="73" spans="1:11" ht="21" customHeight="1" x14ac:dyDescent="0.45">
      <c r="A73" s="10"/>
      <c r="B73" s="138">
        <f>'인원 입력 기능'!G72</f>
        <v>80</v>
      </c>
      <c r="C73" s="149">
        <f t="shared" si="7"/>
        <v>6</v>
      </c>
      <c r="D73" s="139">
        <f t="shared" si="10"/>
        <v>24</v>
      </c>
      <c r="E73" s="91">
        <f>'인원 입력 기능'!J72</f>
        <v>8993</v>
      </c>
      <c r="F73" s="45" t="str">
        <f t="shared" si="8"/>
        <v>2.32%</v>
      </c>
      <c r="G73" s="46">
        <f t="shared" si="11"/>
        <v>297482</v>
      </c>
      <c r="H73" s="47" t="str">
        <f t="shared" si="9"/>
        <v>76.75%</v>
      </c>
      <c r="I73" s="10"/>
      <c r="K73" s="17"/>
    </row>
    <row r="74" spans="1:11" ht="21" customHeight="1" x14ac:dyDescent="0.45">
      <c r="A74" s="10"/>
      <c r="B74" s="138">
        <f>'인원 입력 기능'!G73</f>
        <v>79</v>
      </c>
      <c r="C74" s="149">
        <f t="shared" si="7"/>
        <v>6</v>
      </c>
      <c r="D74" s="139">
        <f t="shared" si="10"/>
        <v>22</v>
      </c>
      <c r="E74" s="91">
        <f>'인원 입력 기능'!J73</f>
        <v>8729</v>
      </c>
      <c r="F74" s="45" t="str">
        <f t="shared" si="8"/>
        <v>2.25%</v>
      </c>
      <c r="G74" s="46">
        <f t="shared" si="11"/>
        <v>306211</v>
      </c>
      <c r="H74" s="47" t="str">
        <f t="shared" si="9"/>
        <v>79.01%</v>
      </c>
      <c r="I74" s="10"/>
      <c r="K74" s="17"/>
    </row>
    <row r="75" spans="1:11" ht="21" customHeight="1" x14ac:dyDescent="0.45">
      <c r="A75" s="10"/>
      <c r="B75" s="138">
        <f>'인원 입력 기능'!G74</f>
        <v>78</v>
      </c>
      <c r="C75" s="149">
        <f t="shared" si="7"/>
        <v>7</v>
      </c>
      <c r="D75" s="139">
        <f t="shared" si="10"/>
        <v>20</v>
      </c>
      <c r="E75" s="91">
        <f>'인원 입력 기능'!J74</f>
        <v>9496</v>
      </c>
      <c r="F75" s="45" t="str">
        <f t="shared" si="8"/>
        <v>2.45%</v>
      </c>
      <c r="G75" s="46">
        <f t="shared" si="11"/>
        <v>315707</v>
      </c>
      <c r="H75" s="47" t="str">
        <f t="shared" si="9"/>
        <v>81.46%</v>
      </c>
      <c r="I75" s="10"/>
      <c r="K75" s="17"/>
    </row>
    <row r="76" spans="1:11" ht="21" customHeight="1" x14ac:dyDescent="0.45">
      <c r="A76" s="10"/>
      <c r="B76" s="138">
        <f>'인원 입력 기능'!G75</f>
        <v>77</v>
      </c>
      <c r="C76" s="149">
        <f t="shared" si="7"/>
        <v>7</v>
      </c>
      <c r="D76" s="139">
        <f t="shared" si="10"/>
        <v>18</v>
      </c>
      <c r="E76" s="91">
        <f>'인원 입력 기능'!J75</f>
        <v>6538</v>
      </c>
      <c r="F76" s="45" t="str">
        <f t="shared" si="8"/>
        <v>1.69%</v>
      </c>
      <c r="G76" s="46">
        <f t="shared" si="11"/>
        <v>322245</v>
      </c>
      <c r="H76" s="47" t="str">
        <f t="shared" si="9"/>
        <v>83.14%</v>
      </c>
      <c r="I76" s="10"/>
      <c r="K76" s="17"/>
    </row>
    <row r="77" spans="1:11" ht="21" customHeight="1" x14ac:dyDescent="0.45">
      <c r="A77" s="10"/>
      <c r="B77" s="138">
        <f>'인원 입력 기능'!G76</f>
        <v>76</v>
      </c>
      <c r="C77" s="149">
        <f t="shared" si="7"/>
        <v>7</v>
      </c>
      <c r="D77" s="139">
        <f t="shared" si="10"/>
        <v>14</v>
      </c>
      <c r="E77" s="91">
        <f>'인원 입력 기능'!J76</f>
        <v>21696</v>
      </c>
      <c r="F77" s="45" t="str">
        <f t="shared" si="8"/>
        <v>5.6%</v>
      </c>
      <c r="G77" s="46">
        <f t="shared" si="11"/>
        <v>343941</v>
      </c>
      <c r="H77" s="47" t="str">
        <f t="shared" si="9"/>
        <v>88.74%</v>
      </c>
      <c r="I77" s="10"/>
      <c r="K77" s="17"/>
    </row>
    <row r="78" spans="1:11" ht="21" customHeight="1" x14ac:dyDescent="0.45">
      <c r="A78" s="10"/>
      <c r="B78" s="138">
        <f>'인원 입력 기능'!G77</f>
        <v>75</v>
      </c>
      <c r="C78" s="149">
        <f t="shared" si="7"/>
        <v>7</v>
      </c>
      <c r="D78" s="139">
        <f t="shared" si="10"/>
        <v>10</v>
      </c>
      <c r="E78" s="91">
        <f>'인원 입력 기능'!J77</f>
        <v>7078</v>
      </c>
      <c r="F78" s="45" t="str">
        <f t="shared" si="8"/>
        <v>1.83%</v>
      </c>
      <c r="G78" s="46">
        <f t="shared" si="11"/>
        <v>351019</v>
      </c>
      <c r="H78" s="47" t="str">
        <f t="shared" si="9"/>
        <v>90.57%</v>
      </c>
      <c r="I78" s="10"/>
      <c r="K78" s="17"/>
    </row>
    <row r="79" spans="1:11" ht="21" customHeight="1" x14ac:dyDescent="0.45">
      <c r="A79" s="10"/>
      <c r="B79" s="138">
        <f>'인원 입력 기능'!G78</f>
        <v>74</v>
      </c>
      <c r="C79" s="149">
        <f t="shared" si="7"/>
        <v>8</v>
      </c>
      <c r="D79" s="139">
        <f t="shared" si="10"/>
        <v>8</v>
      </c>
      <c r="E79" s="91">
        <f>'인원 입력 기능'!J78</f>
        <v>9245</v>
      </c>
      <c r="F79" s="45" t="str">
        <f t="shared" si="8"/>
        <v>2.39%</v>
      </c>
      <c r="G79" s="46">
        <f t="shared" si="11"/>
        <v>360264</v>
      </c>
      <c r="H79" s="47" t="str">
        <f t="shared" si="9"/>
        <v>92.95%</v>
      </c>
      <c r="I79" s="10"/>
      <c r="K79" s="17"/>
    </row>
    <row r="80" spans="1:11" ht="21" customHeight="1" x14ac:dyDescent="0.45">
      <c r="A80" s="10"/>
      <c r="B80" s="138">
        <f>'인원 입력 기능'!G79</f>
        <v>73</v>
      </c>
      <c r="C80" s="149">
        <f t="shared" si="7"/>
        <v>8</v>
      </c>
      <c r="D80" s="139">
        <f t="shared" si="10"/>
        <v>6</v>
      </c>
      <c r="E80" s="91">
        <f>'인원 입력 기능'!J79</f>
        <v>5955</v>
      </c>
      <c r="F80" s="45" t="str">
        <f t="shared" si="8"/>
        <v>1.54%</v>
      </c>
      <c r="G80" s="46">
        <f t="shared" si="11"/>
        <v>366219</v>
      </c>
      <c r="H80" s="47" t="str">
        <f t="shared" si="9"/>
        <v>94.49%</v>
      </c>
      <c r="I80" s="10"/>
      <c r="K80" s="17"/>
    </row>
    <row r="81" spans="1:11" ht="21" customHeight="1" x14ac:dyDescent="0.45">
      <c r="A81" s="10"/>
      <c r="B81" s="138">
        <f>'인원 입력 기능'!G80</f>
        <v>72</v>
      </c>
      <c r="C81" s="149">
        <f t="shared" si="7"/>
        <v>8</v>
      </c>
      <c r="D81" s="139">
        <f t="shared" si="10"/>
        <v>5</v>
      </c>
      <c r="E81" s="91">
        <f>'인원 입력 기능'!J80</f>
        <v>6179</v>
      </c>
      <c r="F81" s="45" t="str">
        <f t="shared" si="8"/>
        <v>1.59%</v>
      </c>
      <c r="G81" s="46">
        <f>E81+G80</f>
        <v>372398</v>
      </c>
      <c r="H81" s="47" t="str">
        <f t="shared" si="9"/>
        <v>96.08%</v>
      </c>
      <c r="I81" s="10"/>
      <c r="K81" s="17"/>
    </row>
    <row r="82" spans="1:11" ht="21" customHeight="1" x14ac:dyDescent="0.45">
      <c r="A82" s="10"/>
      <c r="B82" s="138">
        <f>'인원 입력 기능'!G81</f>
        <v>71</v>
      </c>
      <c r="C82" s="149">
        <f t="shared" si="7"/>
        <v>9</v>
      </c>
      <c r="D82" s="139">
        <f t="shared" si="10"/>
        <v>3</v>
      </c>
      <c r="E82" s="91">
        <f>'인원 입력 기능'!J81</f>
        <v>3954</v>
      </c>
      <c r="F82" s="45" t="str">
        <f t="shared" si="8"/>
        <v>1.02%</v>
      </c>
      <c r="G82" s="46">
        <f t="shared" ref="G82:G86" si="12">E82+G81</f>
        <v>376352</v>
      </c>
      <c r="H82" s="47" t="str">
        <f t="shared" si="9"/>
        <v>97.1%</v>
      </c>
      <c r="I82" s="10"/>
      <c r="K82" s="17"/>
    </row>
    <row r="83" spans="1:11" ht="21" customHeight="1" x14ac:dyDescent="0.45">
      <c r="A83" s="10"/>
      <c r="B83" s="138">
        <f>'인원 입력 기능'!G82</f>
        <v>70</v>
      </c>
      <c r="C83" s="149">
        <f t="shared" si="7"/>
        <v>9</v>
      </c>
      <c r="D83" s="139">
        <f t="shared" si="10"/>
        <v>2</v>
      </c>
      <c r="E83" s="91">
        <f>'인원 입력 기능'!J82</f>
        <v>3366</v>
      </c>
      <c r="F83" s="45" t="str">
        <f t="shared" si="8"/>
        <v>0.87%</v>
      </c>
      <c r="G83" s="46">
        <f t="shared" si="12"/>
        <v>379718</v>
      </c>
      <c r="H83" s="47" t="str">
        <f t="shared" si="9"/>
        <v>97.97%</v>
      </c>
      <c r="I83" s="10"/>
      <c r="K83" s="17"/>
    </row>
    <row r="84" spans="1:11" ht="21" customHeight="1" x14ac:dyDescent="0.45">
      <c r="A84" s="10"/>
      <c r="B84" s="138">
        <f>'인원 입력 기능'!G83</f>
        <v>69</v>
      </c>
      <c r="C84" s="149">
        <f t="shared" si="7"/>
        <v>9</v>
      </c>
      <c r="D84" s="139">
        <f t="shared" si="10"/>
        <v>2</v>
      </c>
      <c r="E84" s="91">
        <f>'인원 입력 기능'!J83</f>
        <v>2319</v>
      </c>
      <c r="F84" s="45" t="str">
        <f t="shared" si="8"/>
        <v>0.6%</v>
      </c>
      <c r="G84" s="46">
        <f t="shared" si="12"/>
        <v>382037</v>
      </c>
      <c r="H84" s="47" t="str">
        <f t="shared" si="9"/>
        <v>98.57%</v>
      </c>
      <c r="I84" s="10"/>
      <c r="K84" s="17"/>
    </row>
    <row r="85" spans="1:11" ht="21" customHeight="1" x14ac:dyDescent="0.45">
      <c r="A85" s="10"/>
      <c r="B85" s="138">
        <f>'인원 입력 기능'!G84</f>
        <v>68</v>
      </c>
      <c r="C85" s="149">
        <f t="shared" si="7"/>
        <v>9</v>
      </c>
      <c r="D85" s="139">
        <f t="shared" si="10"/>
        <v>1</v>
      </c>
      <c r="E85" s="91">
        <f>'인원 입력 기능'!J84</f>
        <v>1722</v>
      </c>
      <c r="F85" s="45" t="str">
        <f t="shared" si="8"/>
        <v>0.44%</v>
      </c>
      <c r="G85" s="46">
        <f t="shared" si="12"/>
        <v>383759</v>
      </c>
      <c r="H85" s="47" t="str">
        <f t="shared" si="9"/>
        <v>99.02%</v>
      </c>
      <c r="I85" s="10"/>
      <c r="K85" s="17"/>
    </row>
    <row r="86" spans="1:11" ht="21" customHeight="1" x14ac:dyDescent="0.45">
      <c r="A86" s="10"/>
      <c r="B86" s="138">
        <f>'인원 입력 기능'!G85</f>
        <v>67</v>
      </c>
      <c r="C86" s="149">
        <f t="shared" si="7"/>
        <v>9</v>
      </c>
      <c r="D86" s="139">
        <f t="shared" si="10"/>
        <v>1</v>
      </c>
      <c r="E86" s="91">
        <f>'인원 입력 기능'!J85</f>
        <v>661</v>
      </c>
      <c r="F86" s="45" t="str">
        <f t="shared" si="8"/>
        <v>0.17%</v>
      </c>
      <c r="G86" s="46">
        <f t="shared" si="12"/>
        <v>384420</v>
      </c>
      <c r="H86" s="47" t="str">
        <f t="shared" si="9"/>
        <v>99.19%</v>
      </c>
      <c r="I86" s="10"/>
      <c r="K86" s="17"/>
    </row>
    <row r="87" spans="1:11" ht="21" customHeight="1" x14ac:dyDescent="0.45">
      <c r="A87" s="10"/>
      <c r="B87" s="138">
        <f>'인원 입력 기능'!G86</f>
        <v>66</v>
      </c>
      <c r="C87" s="149">
        <f t="shared" si="7"/>
        <v>9</v>
      </c>
      <c r="D87" s="139">
        <f t="shared" si="10"/>
        <v>1</v>
      </c>
      <c r="E87" s="91">
        <f>'인원 입력 기능'!J86</f>
        <v>994</v>
      </c>
      <c r="F87" s="45" t="str">
        <f t="shared" ref="F87:F89" si="13">IF(ROUND(E87*100/$H$2,2)&gt;0,ROUND(E87*100/$H$2,2),IF(ROUND(E87*100/$H$2,3)&gt;0,ROUND(E87*100/$H$2,3),IF(ROUND(E87*100/$H$2,4)&gt;0,ROUND(E87*100/$H$2,4),IF(ROUND(E87*100/$H$2,5)&gt;0,ROUND(E87*100/$H$2,5),0))))&amp;"%"</f>
        <v>0.26%</v>
      </c>
      <c r="G87" s="46">
        <f t="shared" ref="G87:G89" si="14">E87+G86</f>
        <v>385414</v>
      </c>
      <c r="H87" s="47" t="str">
        <f t="shared" ref="H87:H89" si="15">ROUND(G87*100/$H$2,2)&amp;"%"</f>
        <v>99.44%</v>
      </c>
      <c r="I87" s="10"/>
      <c r="K87" s="17"/>
    </row>
    <row r="88" spans="1:11" ht="21" customHeight="1" x14ac:dyDescent="0.45">
      <c r="A88" s="10"/>
      <c r="B88" s="138">
        <f>'인원 입력 기능'!G87</f>
        <v>65</v>
      </c>
      <c r="C88" s="149">
        <f t="shared" si="7"/>
        <v>9</v>
      </c>
      <c r="D88" s="139">
        <f t="shared" si="10"/>
        <v>0</v>
      </c>
      <c r="E88" s="91">
        <f>'인원 입력 기능'!J87</f>
        <v>766</v>
      </c>
      <c r="F88" s="45" t="str">
        <f t="shared" si="13"/>
        <v>0.2%</v>
      </c>
      <c r="G88" s="46">
        <f t="shared" si="14"/>
        <v>386180</v>
      </c>
      <c r="H88" s="47" t="str">
        <f t="shared" si="15"/>
        <v>99.64%</v>
      </c>
      <c r="I88" s="10"/>
      <c r="K88" s="17"/>
    </row>
    <row r="89" spans="1:11" ht="21" customHeight="1" x14ac:dyDescent="0.45">
      <c r="A89" s="10"/>
      <c r="B89" s="138">
        <f>'인원 입력 기능'!G88</f>
        <v>64</v>
      </c>
      <c r="C89" s="149">
        <f t="shared" si="7"/>
        <v>9</v>
      </c>
      <c r="D89" s="139">
        <f t="shared" si="10"/>
        <v>0</v>
      </c>
      <c r="E89" s="91">
        <f>'인원 입력 기능'!J88</f>
        <v>135</v>
      </c>
      <c r="F89" s="45" t="str">
        <f t="shared" si="13"/>
        <v>0.03%</v>
      </c>
      <c r="G89" s="46">
        <f t="shared" si="14"/>
        <v>386315</v>
      </c>
      <c r="H89" s="47" t="str">
        <f t="shared" si="15"/>
        <v>99.67%</v>
      </c>
      <c r="I89" s="10"/>
      <c r="K89" s="17"/>
    </row>
    <row r="90" spans="1:11" ht="21" customHeight="1" thickBot="1" x14ac:dyDescent="0.5">
      <c r="A90" s="10"/>
      <c r="B90" s="140">
        <f>'인원 입력 기능'!G89</f>
        <v>63</v>
      </c>
      <c r="C90" s="150">
        <f t="shared" ref="C90:C96" si="16">IF(ROUND(B90,0)&gt;=$M$6,1,IF(ROUND(B90,0)&gt;=$M$7,2,IF(ROUND(B90,0)&gt;=$M$8,3,IF(ROUND(B90,0)&gt;=$M$9,4,IF(ROUND(B90,0)&gt;=$M$10,5,IF(ROUND(B90,0)&gt;=$M$11,6,IF(ROUND(B90,0)&gt;=$M$12,7,IF(ROUND(B90,0)&gt;=$M$13,8,9))))))))</f>
        <v>9</v>
      </c>
      <c r="D90" s="141">
        <f t="shared" si="10"/>
        <v>0</v>
      </c>
      <c r="E90" s="96">
        <f>'인원 입력 기능'!J89</f>
        <v>1260</v>
      </c>
      <c r="F90" s="49" t="str">
        <f t="shared" ref="F90:F96" si="17">IF(ROUND(E90*100/$H$2,2)&gt;0,ROUND(E90*100/$H$2,2),IF(ROUND(E90*100/$H$2,3)&gt;0,ROUND(E90*100/$H$2,3),IF(ROUND(E90*100/$H$2,4)&gt;0,ROUND(E90*100/$H$2,4),IF(ROUND(E90*100/$H$2,5)&gt;0,ROUND(E90*100/$H$2,5),0))))&amp;"%"</f>
        <v>0.33%</v>
      </c>
      <c r="G90" s="55">
        <f t="shared" ref="G90:G96" si="18">E90+G89</f>
        <v>387575</v>
      </c>
      <c r="H90" s="56" t="str">
        <f t="shared" ref="H90:H96" si="19">ROUND(G90*100/$H$2,2)&amp;"%"</f>
        <v>100%</v>
      </c>
      <c r="I90" s="10"/>
      <c r="K90" s="17"/>
    </row>
    <row r="91" spans="1:11" ht="21" hidden="1" customHeight="1" x14ac:dyDescent="0.45">
      <c r="A91" s="10"/>
      <c r="B91" s="142">
        <f>'인원 입력 기능'!G90</f>
        <v>0</v>
      </c>
      <c r="C91" s="153">
        <f t="shared" si="16"/>
        <v>9</v>
      </c>
      <c r="D91" s="179">
        <f t="shared" si="10"/>
        <v>0</v>
      </c>
      <c r="E91" s="90">
        <f>'인원 입력 기능'!J90</f>
        <v>0</v>
      </c>
      <c r="F91" s="52" t="str">
        <f t="shared" si="17"/>
        <v>0%</v>
      </c>
      <c r="G91" s="53">
        <f t="shared" si="18"/>
        <v>387575</v>
      </c>
      <c r="H91" s="54" t="str">
        <f t="shared" si="19"/>
        <v>100%</v>
      </c>
      <c r="I91" s="10"/>
      <c r="K91" s="17"/>
    </row>
    <row r="92" spans="1:11" ht="21" hidden="1" customHeight="1" x14ac:dyDescent="0.45">
      <c r="A92" s="10"/>
      <c r="B92" s="138">
        <f>'인원 입력 기능'!G91</f>
        <v>0</v>
      </c>
      <c r="C92" s="149">
        <f t="shared" si="16"/>
        <v>9</v>
      </c>
      <c r="D92" s="139">
        <f t="shared" si="10"/>
        <v>0</v>
      </c>
      <c r="E92" s="91">
        <f>'인원 입력 기능'!J91</f>
        <v>0</v>
      </c>
      <c r="F92" s="45" t="str">
        <f t="shared" si="17"/>
        <v>0%</v>
      </c>
      <c r="G92" s="46">
        <f t="shared" si="18"/>
        <v>387575</v>
      </c>
      <c r="H92" s="47" t="str">
        <f t="shared" si="19"/>
        <v>100%</v>
      </c>
      <c r="I92" s="10"/>
      <c r="K92" s="17"/>
    </row>
    <row r="93" spans="1:11" ht="21" hidden="1" customHeight="1" x14ac:dyDescent="0.45">
      <c r="A93" s="10"/>
      <c r="B93" s="138">
        <f>'인원 입력 기능'!G92</f>
        <v>0</v>
      </c>
      <c r="C93" s="149">
        <f t="shared" si="16"/>
        <v>9</v>
      </c>
      <c r="D93" s="139">
        <f t="shared" si="10"/>
        <v>0</v>
      </c>
      <c r="E93" s="91">
        <f>'인원 입력 기능'!J92</f>
        <v>0</v>
      </c>
      <c r="F93" s="45" t="str">
        <f t="shared" si="17"/>
        <v>0%</v>
      </c>
      <c r="G93" s="46">
        <f t="shared" si="18"/>
        <v>387575</v>
      </c>
      <c r="H93" s="47" t="str">
        <f t="shared" si="19"/>
        <v>100%</v>
      </c>
      <c r="I93" s="10"/>
      <c r="K93" s="17"/>
    </row>
    <row r="94" spans="1:11" ht="21" hidden="1" customHeight="1" x14ac:dyDescent="0.45">
      <c r="A94" s="10"/>
      <c r="B94" s="138">
        <f>'인원 입력 기능'!G93</f>
        <v>0</v>
      </c>
      <c r="C94" s="149">
        <f t="shared" si="16"/>
        <v>9</v>
      </c>
      <c r="D94" s="139">
        <f t="shared" si="10"/>
        <v>0</v>
      </c>
      <c r="E94" s="91">
        <f>'인원 입력 기능'!J93</f>
        <v>0</v>
      </c>
      <c r="F94" s="45" t="str">
        <f t="shared" si="17"/>
        <v>0%</v>
      </c>
      <c r="G94" s="46">
        <f t="shared" si="18"/>
        <v>387575</v>
      </c>
      <c r="H94" s="47" t="str">
        <f t="shared" si="19"/>
        <v>100%</v>
      </c>
      <c r="I94" s="10"/>
      <c r="K94" s="17"/>
    </row>
    <row r="95" spans="1:11" ht="21" hidden="1" customHeight="1" x14ac:dyDescent="0.45">
      <c r="A95" s="10"/>
      <c r="B95" s="138">
        <f>'인원 입력 기능'!G94</f>
        <v>0</v>
      </c>
      <c r="C95" s="149">
        <f t="shared" si="16"/>
        <v>9</v>
      </c>
      <c r="D95" s="139">
        <f t="shared" si="10"/>
        <v>0</v>
      </c>
      <c r="E95" s="91">
        <f>'인원 입력 기능'!J94</f>
        <v>0</v>
      </c>
      <c r="F95" s="45" t="str">
        <f t="shared" si="17"/>
        <v>0%</v>
      </c>
      <c r="G95" s="46">
        <f t="shared" si="18"/>
        <v>387575</v>
      </c>
      <c r="H95" s="47" t="str">
        <f t="shared" si="19"/>
        <v>100%</v>
      </c>
      <c r="I95" s="10"/>
      <c r="K95" s="17"/>
    </row>
    <row r="96" spans="1:11" ht="21" hidden="1" customHeight="1" x14ac:dyDescent="0.45">
      <c r="A96" s="10"/>
      <c r="B96" s="138">
        <f>'인원 입력 기능'!G95</f>
        <v>0</v>
      </c>
      <c r="C96" s="149">
        <f t="shared" si="16"/>
        <v>9</v>
      </c>
      <c r="D96" s="139">
        <f t="shared" si="10"/>
        <v>0</v>
      </c>
      <c r="E96" s="91">
        <f>'인원 입력 기능'!J95</f>
        <v>0</v>
      </c>
      <c r="F96" s="45" t="str">
        <f t="shared" si="17"/>
        <v>0%</v>
      </c>
      <c r="G96" s="46">
        <f t="shared" si="18"/>
        <v>387575</v>
      </c>
      <c r="H96" s="47" t="str">
        <f t="shared" si="19"/>
        <v>100%</v>
      </c>
      <c r="I96" s="10"/>
      <c r="K96" s="17"/>
    </row>
    <row r="97" spans="1:11" ht="21" hidden="1" customHeight="1" x14ac:dyDescent="0.45">
      <c r="A97" s="10"/>
      <c r="B97" s="138">
        <f>'인원 입력 기능'!G96</f>
        <v>0</v>
      </c>
      <c r="C97" s="149">
        <f t="shared" ref="C97:C103" si="20">IF(ROUND(B97,0)&gt;=$M$6,1,IF(ROUND(B97,0)&gt;=$M$7,2,IF(ROUND(B97,0)&gt;=$M$8,3,IF(ROUND(B97,0)&gt;=$M$9,4,IF(ROUND(B97,0)&gt;=$M$10,5,IF(ROUND(B97,0)&gt;=$M$11,6,IF(ROUND(B97,0)&gt;=$M$12,7,IF(ROUND(B97,0)&gt;=$M$13,8,9))))))))</f>
        <v>9</v>
      </c>
      <c r="D97" s="139">
        <f t="shared" si="10"/>
        <v>0</v>
      </c>
      <c r="E97" s="91">
        <f>'인원 입력 기능'!J96</f>
        <v>0</v>
      </c>
      <c r="F97" s="45" t="str">
        <f t="shared" ref="F97:F103" si="21">IF(ROUND(E97*100/$H$2,2)&gt;0,ROUND(E97*100/$H$2,2),IF(ROUND(E97*100/$H$2,3)&gt;0,ROUND(E97*100/$H$2,3),IF(ROUND(E97*100/$H$2,4)&gt;0,ROUND(E97*100/$H$2,4),IF(ROUND(E97*100/$H$2,5)&gt;0,ROUND(E97*100/$H$2,5),0))))&amp;"%"</f>
        <v>0%</v>
      </c>
      <c r="G97" s="46">
        <f t="shared" ref="G97:G103" si="22">E97+G96</f>
        <v>387575</v>
      </c>
      <c r="H97" s="47" t="str">
        <f t="shared" ref="H97:H103" si="23">ROUND(G97*100/$H$2,2)&amp;"%"</f>
        <v>100%</v>
      </c>
      <c r="I97" s="10"/>
      <c r="K97" s="17"/>
    </row>
    <row r="98" spans="1:11" ht="21" hidden="1" customHeight="1" x14ac:dyDescent="0.45">
      <c r="A98" s="10"/>
      <c r="B98" s="138">
        <f>'인원 입력 기능'!G97</f>
        <v>0</v>
      </c>
      <c r="C98" s="149">
        <f t="shared" si="20"/>
        <v>9</v>
      </c>
      <c r="D98" s="139">
        <f t="shared" si="10"/>
        <v>0</v>
      </c>
      <c r="E98" s="91">
        <f>'인원 입력 기능'!J97</f>
        <v>0</v>
      </c>
      <c r="F98" s="45" t="str">
        <f t="shared" si="21"/>
        <v>0%</v>
      </c>
      <c r="G98" s="46">
        <f t="shared" si="22"/>
        <v>387575</v>
      </c>
      <c r="H98" s="47" t="str">
        <f t="shared" si="23"/>
        <v>100%</v>
      </c>
      <c r="I98" s="10"/>
      <c r="K98" s="17"/>
    </row>
    <row r="99" spans="1:11" ht="21" hidden="1" customHeight="1" x14ac:dyDescent="0.45">
      <c r="A99" s="10"/>
      <c r="B99" s="138">
        <f>'인원 입력 기능'!G98</f>
        <v>0</v>
      </c>
      <c r="C99" s="149">
        <f t="shared" si="20"/>
        <v>9</v>
      </c>
      <c r="D99" s="139">
        <f t="shared" si="10"/>
        <v>0</v>
      </c>
      <c r="E99" s="91">
        <f>'인원 입력 기능'!J98</f>
        <v>0</v>
      </c>
      <c r="F99" s="45" t="str">
        <f t="shared" si="21"/>
        <v>0%</v>
      </c>
      <c r="G99" s="46">
        <f t="shared" si="22"/>
        <v>387575</v>
      </c>
      <c r="H99" s="47" t="str">
        <f t="shared" si="23"/>
        <v>100%</v>
      </c>
      <c r="I99" s="10"/>
      <c r="K99" s="17"/>
    </row>
    <row r="100" spans="1:11" ht="21" hidden="1" customHeight="1" thickBot="1" x14ac:dyDescent="0.5">
      <c r="A100" s="10"/>
      <c r="B100" s="140">
        <f>'인원 입력 기능'!G99</f>
        <v>0</v>
      </c>
      <c r="C100" s="150">
        <f t="shared" si="20"/>
        <v>9</v>
      </c>
      <c r="D100" s="139">
        <f t="shared" si="10"/>
        <v>0</v>
      </c>
      <c r="E100" s="91">
        <f>'인원 입력 기능'!J99</f>
        <v>0</v>
      </c>
      <c r="F100" s="45" t="str">
        <f t="shared" si="21"/>
        <v>0%</v>
      </c>
      <c r="G100" s="46">
        <f t="shared" si="22"/>
        <v>387575</v>
      </c>
      <c r="H100" s="47" t="str">
        <f t="shared" si="23"/>
        <v>100%</v>
      </c>
      <c r="I100" s="10"/>
      <c r="K100" s="17"/>
    </row>
    <row r="101" spans="1:11" ht="21" hidden="1" customHeight="1" thickBot="1" x14ac:dyDescent="0.5">
      <c r="A101" s="10"/>
      <c r="B101" s="151">
        <f>'인원 입력 기능'!G100</f>
        <v>0</v>
      </c>
      <c r="C101" s="152">
        <f t="shared" si="20"/>
        <v>9</v>
      </c>
      <c r="D101" s="139">
        <f t="shared" si="10"/>
        <v>0</v>
      </c>
      <c r="E101" s="96">
        <f>'인원 입력 기능'!J100</f>
        <v>0</v>
      </c>
      <c r="F101" s="49" t="str">
        <f t="shared" si="21"/>
        <v>0%</v>
      </c>
      <c r="G101" s="55">
        <f t="shared" si="22"/>
        <v>387575</v>
      </c>
      <c r="H101" s="56" t="str">
        <f t="shared" si="23"/>
        <v>100%</v>
      </c>
      <c r="I101" s="10"/>
      <c r="K101" s="17"/>
    </row>
    <row r="102" spans="1:11" ht="21" hidden="1" customHeight="1" x14ac:dyDescent="0.45">
      <c r="A102" s="10"/>
      <c r="B102" s="142">
        <f>'인원 입력 기능'!G101</f>
        <v>0</v>
      </c>
      <c r="C102" s="153">
        <f t="shared" si="20"/>
        <v>9</v>
      </c>
      <c r="D102" s="139">
        <f t="shared" si="10"/>
        <v>0</v>
      </c>
      <c r="E102" s="51">
        <f>'인원 입력 기능'!J101</f>
        <v>0</v>
      </c>
      <c r="F102" s="52" t="str">
        <f t="shared" si="21"/>
        <v>0%</v>
      </c>
      <c r="G102" s="53">
        <f t="shared" si="22"/>
        <v>387575</v>
      </c>
      <c r="H102" s="54" t="str">
        <f t="shared" si="23"/>
        <v>100%</v>
      </c>
      <c r="I102" s="10"/>
      <c r="K102" s="17"/>
    </row>
    <row r="103" spans="1:11" ht="21" hidden="1" customHeight="1" x14ac:dyDescent="0.45">
      <c r="A103" s="10"/>
      <c r="B103" s="138">
        <f>'인원 입력 기능'!G102</f>
        <v>0</v>
      </c>
      <c r="C103" s="149">
        <f t="shared" si="20"/>
        <v>9</v>
      </c>
      <c r="D103" s="139">
        <f t="shared" si="10"/>
        <v>0</v>
      </c>
      <c r="E103" s="44">
        <f>'인원 입력 기능'!J102</f>
        <v>0</v>
      </c>
      <c r="F103" s="45" t="str">
        <f t="shared" si="21"/>
        <v>0%</v>
      </c>
      <c r="G103" s="46">
        <f t="shared" si="22"/>
        <v>387575</v>
      </c>
      <c r="H103" s="47" t="str">
        <f t="shared" si="23"/>
        <v>100%</v>
      </c>
      <c r="I103" s="10"/>
      <c r="K103" s="17"/>
    </row>
    <row r="104" spans="1:11" ht="21" hidden="1" customHeight="1" x14ac:dyDescent="0.45">
      <c r="A104" s="10"/>
      <c r="B104" s="154">
        <f>'인원 입력 기능'!G104</f>
        <v>0</v>
      </c>
      <c r="C104" s="155">
        <f t="shared" ref="C104:C105" si="24">IF(ROUND(B104,0)&gt;=$M$6,1,IF(ROUND(B104,0)&gt;=$M$7,2,IF(ROUND(B104,0)&gt;=$M$8,3,IF(ROUND(B104,0)&gt;=$M$9,4,IF(ROUND(B104,0)&gt;=$M$10,5,IF(ROUND(B104,0)&gt;=$M$11,6,IF(ROUND(B104,0)&gt;=$M$12,7,IF(ROUND(B104,0)&gt;=$M$13,8,9))))))))</f>
        <v>9</v>
      </c>
      <c r="D104" s="139">
        <f t="shared" si="10"/>
        <v>0</v>
      </c>
      <c r="E104" s="28">
        <f>'인원 입력 기능'!J104</f>
        <v>0</v>
      </c>
      <c r="F104" s="19" t="str">
        <f t="shared" si="8"/>
        <v>0%</v>
      </c>
      <c r="G104" s="20">
        <f t="shared" ref="G104:G105" si="25">E104+G103</f>
        <v>387575</v>
      </c>
      <c r="H104" s="21" t="str">
        <f t="shared" si="9"/>
        <v>100%</v>
      </c>
      <c r="I104" s="10"/>
    </row>
    <row r="105" spans="1:11" ht="21" hidden="1" customHeight="1" thickBot="1" x14ac:dyDescent="0.5">
      <c r="A105" s="10"/>
      <c r="B105" s="156">
        <f>'인원 입력 기능'!G105</f>
        <v>0</v>
      </c>
      <c r="C105" s="157">
        <f t="shared" si="24"/>
        <v>9</v>
      </c>
      <c r="D105" s="139">
        <f t="shared" si="10"/>
        <v>0</v>
      </c>
      <c r="E105" s="29">
        <f>'인원 입력 기능'!J105</f>
        <v>0</v>
      </c>
      <c r="F105" s="22" t="str">
        <f t="shared" si="8"/>
        <v>0%</v>
      </c>
      <c r="G105" s="20">
        <f t="shared" si="25"/>
        <v>387575</v>
      </c>
      <c r="H105" s="23" t="str">
        <f t="shared" si="9"/>
        <v>100%</v>
      </c>
      <c r="I105" s="10"/>
    </row>
    <row r="106" spans="1:11" ht="21" customHeight="1" x14ac:dyDescent="0.45">
      <c r="A106" s="10"/>
      <c r="B106" s="112"/>
      <c r="C106" s="112"/>
      <c r="D106" s="112"/>
      <c r="E106" s="10"/>
      <c r="F106" s="10"/>
      <c r="G106" s="10"/>
      <c r="H106" s="10"/>
      <c r="I106" s="10"/>
    </row>
    <row r="107" spans="1:11" ht="21" customHeight="1" x14ac:dyDescent="0.45"/>
  </sheetData>
  <sheetProtection algorithmName="SHA-512" hashValue="XKCDbT5KeQttzGVkVEtLT6pfziqJEj4vBDoHFttCGUz1kEwHPgpOCO9zHzrTFebbi+HV3BAO7MxneIjyKFOH/Q==" saltValue="FqX1QT1HXwLGDXjEyHbpLg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6:H105">
    <cfRule type="expression" dxfId="1" priority="2">
      <formula>OR($B6=$M$6:$M$13)</formula>
    </cfRule>
  </conditionalFormatting>
  <conditionalFormatting sqref="B90 B97">
    <cfRule type="expression" dxfId="0" priority="12">
      <formula>$B90=#REF!</formula>
    </cfRule>
  </conditionalFormatting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환동</cp:lastModifiedBy>
  <cp:lastPrinted>2021-12-10T07:42:56Z</cp:lastPrinted>
  <dcterms:created xsi:type="dcterms:W3CDTF">2018-04-21T04:34:05Z</dcterms:created>
  <dcterms:modified xsi:type="dcterms:W3CDTF">2022-07-08T21:25:09Z</dcterms:modified>
</cp:coreProperties>
</file>